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 activeTab="3"/>
  </bookViews>
  <sheets>
    <sheet name="додаток 1" sheetId="5" r:id="rId1"/>
    <sheet name="додаток 2" sheetId="1" r:id="rId2"/>
    <sheet name="додаток 3" sheetId="4" r:id="rId3"/>
    <sheet name="додаток 4" sheetId="6" r:id="rId4"/>
  </sheets>
  <definedNames>
    <definedName name="_xlnm.Print_Titles" localSheetId="1">'додаток 2'!$8:$8</definedName>
    <definedName name="_xlnm.Print_Titles" localSheetId="2">'додаток 3'!$8:$8</definedName>
    <definedName name="_xlnm.Print_Titles" localSheetId="3">'додаток 4'!$8:$9</definedName>
    <definedName name="_xlnm.Print_Area" localSheetId="0">'додаток 1'!$A$2:$F$33</definedName>
    <definedName name="_xlnm.Print_Area" localSheetId="1">'додаток 2'!$A$2:$F$49</definedName>
    <definedName name="_xlnm.Print_Area" localSheetId="2">'додаток 3'!$A$2:$D$51</definedName>
    <definedName name="_xlnm.Print_Area" localSheetId="3">'додаток 4'!$A$2:$H$43</definedName>
  </definedNames>
  <calcPr calcId="125725" refMode="R1C1"/>
</workbook>
</file>

<file path=xl/calcChain.xml><?xml version="1.0" encoding="utf-8"?>
<calcChain xmlns="http://schemas.openxmlformats.org/spreadsheetml/2006/main">
  <c r="H26" i="6"/>
  <c r="H24"/>
  <c r="H22"/>
  <c r="H21"/>
  <c r="H20"/>
  <c r="H19"/>
  <c r="H17"/>
  <c r="H12"/>
  <c r="H11"/>
  <c r="F26"/>
  <c r="F24"/>
  <c r="F22"/>
  <c r="F21"/>
  <c r="F20"/>
  <c r="F19"/>
  <c r="F17"/>
  <c r="F12"/>
  <c r="F11"/>
  <c r="D26"/>
  <c r="D24"/>
  <c r="D22"/>
  <c r="D21"/>
  <c r="D20"/>
  <c r="D19"/>
  <c r="D17"/>
  <c r="D12"/>
  <c r="D11"/>
  <c r="G20"/>
  <c r="E20"/>
  <c r="C20"/>
  <c r="G17"/>
  <c r="E17"/>
  <c r="C17"/>
  <c r="G12"/>
  <c r="E12"/>
  <c r="F28" s="1"/>
  <c r="C12"/>
  <c r="G11"/>
  <c r="E11"/>
  <c r="E19" s="1"/>
  <c r="C11"/>
  <c r="E24" l="1"/>
  <c r="E25" l="1"/>
  <c r="F27" s="1"/>
  <c r="E22"/>
  <c r="E21" l="1"/>
  <c r="D29" i="5" l="1"/>
  <c r="E49" i="1"/>
  <c r="D10" i="4"/>
  <c r="D31"/>
  <c r="F42" i="1"/>
  <c r="E42"/>
  <c r="F49"/>
  <c r="E46"/>
  <c r="E45"/>
  <c r="E43"/>
  <c r="D37"/>
  <c r="F37"/>
  <c r="E37"/>
  <c r="D14"/>
  <c r="D47"/>
  <c r="D48"/>
  <c r="C19" i="6"/>
  <c r="H28"/>
  <c r="G19"/>
  <c r="D28"/>
  <c r="E32" i="5"/>
  <c r="F32"/>
  <c r="D32"/>
  <c r="F31"/>
  <c r="E31"/>
  <c r="D31"/>
  <c r="E22"/>
  <c r="E26" s="1"/>
  <c r="F22"/>
  <c r="F26" s="1"/>
  <c r="E23"/>
  <c r="E27" s="1"/>
  <c r="F23"/>
  <c r="F27" s="1"/>
  <c r="E24"/>
  <c r="E28" s="1"/>
  <c r="F24"/>
  <c r="F28" s="1"/>
  <c r="D24"/>
  <c r="D23"/>
  <c r="D22"/>
  <c r="D33" s="1"/>
  <c r="E21"/>
  <c r="E25" s="1"/>
  <c r="F21"/>
  <c r="F25" s="1"/>
  <c r="D21"/>
  <c r="D19" i="1"/>
  <c r="D41" i="4"/>
  <c r="D21"/>
  <c r="D13"/>
  <c r="F45" i="1"/>
  <c r="D18"/>
  <c r="D42"/>
  <c r="D40"/>
  <c r="D39"/>
  <c r="D32"/>
  <c r="D31"/>
  <c r="D30"/>
  <c r="E25"/>
  <c r="F25"/>
  <c r="D28"/>
  <c r="D27"/>
  <c r="D26"/>
  <c r="D24"/>
  <c r="D23"/>
  <c r="D22"/>
  <c r="E17"/>
  <c r="F17"/>
  <c r="D20"/>
  <c r="E11"/>
  <c r="F11"/>
  <c r="D16"/>
  <c r="D15"/>
  <c r="D13"/>
  <c r="D12"/>
  <c r="G24" i="6" l="1"/>
  <c r="C24"/>
  <c r="F33" i="5"/>
  <c r="E33"/>
  <c r="D25"/>
  <c r="G22" i="6"/>
  <c r="D28" i="5"/>
  <c r="D27"/>
  <c r="D26"/>
  <c r="E10" i="1"/>
  <c r="E35" s="1"/>
  <c r="D25"/>
  <c r="D17"/>
  <c r="F10"/>
  <c r="F35" s="1"/>
  <c r="D11"/>
  <c r="D10" s="1"/>
  <c r="D45"/>
  <c r="G21" i="6" l="1"/>
  <c r="G25"/>
  <c r="H27" s="1"/>
  <c r="C22"/>
  <c r="C21"/>
  <c r="C25"/>
  <c r="D27" s="1"/>
  <c r="D33" i="4"/>
  <c r="D34" s="1"/>
  <c r="D38" s="1"/>
  <c r="F46" i="1"/>
  <c r="D35"/>
  <c r="D49" s="1"/>
  <c r="D39" i="4" l="1"/>
  <c r="F38" i="1"/>
  <c r="F43"/>
  <c r="F44" s="1"/>
  <c r="E38"/>
  <c r="D46"/>
  <c r="D43" l="1"/>
  <c r="D44" s="1"/>
  <c r="E44"/>
  <c r="D38"/>
  <c r="D41"/>
</calcChain>
</file>

<file path=xl/sharedStrings.xml><?xml version="1.0" encoding="utf-8"?>
<sst xmlns="http://schemas.openxmlformats.org/spreadsheetml/2006/main" count="405" uniqueCount="157">
  <si>
    <t xml:space="preserve">№ з/п 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</si>
  <si>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</si>
  <si>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</si>
  <si>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</si>
  <si>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</si>
  <si>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1.1.2</t>
  </si>
  <si>
    <t>1.1.3</t>
  </si>
  <si>
    <t>1.1.4</t>
  </si>
  <si>
    <t xml:space="preserve">вода для технологічних потреб та водовідведення </t>
  </si>
  <si>
    <t xml:space="preserve">матеріали, запасні частини та інші матеріальні ресурси </t>
  </si>
  <si>
    <t>1.2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</si>
  <si>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</si>
  <si>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</si>
  <si>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</si>
  <si>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</si>
  <si>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</si>
  <si>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</si>
  <si>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</si>
  <si>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</si>
  <si>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</si>
  <si>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</si>
  <si>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</si>
  <si>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</si>
  <si>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</si>
  <si>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</si>
  <si>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2.3</t>
  </si>
  <si>
    <t>Інші операційні витрати</t>
  </si>
  <si>
    <t xml:space="preserve">Фінансові витрати </t>
  </si>
  <si>
    <t>Повна собівартість</t>
  </si>
  <si>
    <t xml:space="preserve">Розрахунковий прибуток, у т. ч.: </t>
  </si>
  <si>
    <t>6.1</t>
  </si>
  <si>
    <t xml:space="preserve">податок на прибуток </t>
  </si>
  <si>
    <t>6.2</t>
  </si>
  <si>
    <t>6.3</t>
  </si>
  <si>
    <t xml:space="preserve">на розвиток виробництва (виробничі інвестиції) </t>
  </si>
  <si>
    <t>Показники</t>
  </si>
  <si>
    <t>Од.виміру</t>
  </si>
  <si>
    <t>Сумарні та середньозважені показники</t>
  </si>
  <si>
    <t>Виробництво теплової енергії для потреб населення</t>
  </si>
  <si>
    <t>Виробництво теплової енергії для потреб інших споживачів</t>
  </si>
  <si>
    <t xml:space="preserve">паливо </t>
  </si>
  <si>
    <t>електроенергія</t>
  </si>
  <si>
    <t xml:space="preserve">прямі витрати на оплату праці </t>
  </si>
  <si>
    <t>відрахування на соціальні заходи</t>
  </si>
  <si>
    <t>1.3.3</t>
  </si>
  <si>
    <t xml:space="preserve">витрати на оплату праці </t>
  </si>
  <si>
    <t>1.4.3</t>
  </si>
  <si>
    <t>2.2</t>
  </si>
  <si>
    <t xml:space="preserve">Витрати на збут, у т. ч.: </t>
  </si>
  <si>
    <t>3.1</t>
  </si>
  <si>
    <t>3.2</t>
  </si>
  <si>
    <t>3.3</t>
  </si>
  <si>
    <t>Витрати на відшкодування втрат</t>
  </si>
  <si>
    <t>8.1</t>
  </si>
  <si>
    <t xml:space="preserve">дивіденди </t>
  </si>
  <si>
    <t>резервний фонд (капітал)</t>
  </si>
  <si>
    <t>інше використання прибутку</t>
  </si>
  <si>
    <t>8.2</t>
  </si>
  <si>
    <t>8.3</t>
  </si>
  <si>
    <t>8.4</t>
  </si>
  <si>
    <t>8.5</t>
  </si>
  <si>
    <t>9</t>
  </si>
  <si>
    <t>Вартість виробництва теплової енергії за відповідними тарифами</t>
  </si>
  <si>
    <t>Тарифи на виробництво теплової енергії, у т.ч.</t>
  </si>
  <si>
    <t>10.1</t>
  </si>
  <si>
    <t>паливна складова</t>
  </si>
  <si>
    <t>грн/Гкал</t>
  </si>
  <si>
    <t>10.2</t>
  </si>
  <si>
    <t>решта витрат, крім паливної складової</t>
  </si>
  <si>
    <t>Реалізація теплової енергії власним споживачам</t>
  </si>
  <si>
    <t>Гкал</t>
  </si>
  <si>
    <t>Відпуск теплової енергії з колекторів власних котелень</t>
  </si>
  <si>
    <t>Собівартість виробництва теплової енергії власними котельнями</t>
  </si>
  <si>
    <t>без податку на додану вартість</t>
  </si>
  <si>
    <t>Постачання теплової енергії для потреб населення та інших споживачів</t>
  </si>
  <si>
    <t>Вартість постачання теплової енергії за відповідними тарифами</t>
  </si>
  <si>
    <t>Середньозважений тариф на постачання теплової енергії</t>
  </si>
  <si>
    <t>11.1</t>
  </si>
  <si>
    <t>11.2</t>
  </si>
  <si>
    <t>Обсяг реалізованої теплової енергії власним споживачам, у т.ч. на потреби:</t>
  </si>
  <si>
    <t>населення</t>
  </si>
  <si>
    <t>інших споживачів</t>
  </si>
  <si>
    <t>На потреби споживачів</t>
  </si>
  <si>
    <t xml:space="preserve">Тариф на виробництво теплової енергії, зокрема: </t>
  </si>
  <si>
    <t xml:space="preserve">Тариф на постачання теплової енергії, зокрема: </t>
  </si>
  <si>
    <t xml:space="preserve">Тариф на теплову енергію, зокрема: </t>
  </si>
  <si>
    <t xml:space="preserve">Річні плановані доходи від виробництва, постачання теплової енергії, усього, зокрема: </t>
  </si>
  <si>
    <t>4.1</t>
  </si>
  <si>
    <t>4.2</t>
  </si>
  <si>
    <t>4.3</t>
  </si>
  <si>
    <t>Рівні рентабельності тарифів:</t>
  </si>
  <si>
    <t>на виробництво теплової енергії</t>
  </si>
  <si>
    <t>на постачання теплової енергії</t>
  </si>
  <si>
    <t>на теплову енергію</t>
  </si>
  <si>
    <t>повна планована собівартість виробництва теплової енергії</t>
  </si>
  <si>
    <t>витрати на відшкодування втрат</t>
  </si>
  <si>
    <t>планований прибуток</t>
  </si>
  <si>
    <t>повна планована собівартість постачання теплової енергії</t>
  </si>
  <si>
    <t>повна планована собівартість теплової енергії</t>
  </si>
  <si>
    <t>%</t>
  </si>
  <si>
    <t>повна планована собівартість виробництва, постачання теплової енергії</t>
  </si>
  <si>
    <t>планований прибуток від виробництва, постачання теплової енергії</t>
  </si>
  <si>
    <t>Планований корисний відпуск з мереж ліцензіата теплової енергії власним споживачам</t>
  </si>
  <si>
    <t>яка надається ПрАТ "Бетонмаш" населенню та іншим споживачам</t>
  </si>
  <si>
    <t>зокрема паливна складова</t>
  </si>
  <si>
    <t>Витрати на придбання холодної води для надання послуги з постачання гарячої води</t>
  </si>
  <si>
    <r>
      <t>грн/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</si>
  <si>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</si>
  <si>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утримання абонентської служби, зокрема:</t>
  </si>
  <si>
    <t>витрати на оплату праці</t>
  </si>
  <si>
    <t>внески на соціальні заходи</t>
  </si>
  <si>
    <t>інші витрати абонентської служби</t>
  </si>
  <si>
    <t>Решта витрат, крім послуг банку та інших установ із приймання і перерахування коштів споживачів</t>
  </si>
  <si>
    <t>Собівартість послуг без урахування послуг банку та інших установ із приймання і перерахування коштів споживачів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</si>
  <si>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</si>
  <si>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</si>
  <si>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податок на прибуток</t>
  </si>
  <si>
    <t>Послуги банку та інших установ із приймання і перерахування коштів споживачів</t>
  </si>
  <si>
    <t>Повна планована собівартість послуг з урахуванням послуг банку та інших установ із приймання і перерахування коштів споживачів</t>
  </si>
  <si>
    <t>Вартість послуги</t>
  </si>
  <si>
    <t>x</t>
  </si>
  <si>
    <t>Плановані тарифи на послуги з постачання гарячої води</t>
  </si>
  <si>
    <t>Плановані тарифи на послуги з ПДВ, усього, зокрема:</t>
  </si>
  <si>
    <t>паливна складова з ПДВ</t>
  </si>
  <si>
    <t>решта витрат, крім паливної складової, з ПДВ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</si>
  <si>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</si>
  <si>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</si>
  <si>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Середньорічна кількість штатних працівників, задіяних у наданні послуг, зокрема:</t>
  </si>
  <si>
    <t>15.1</t>
  </si>
  <si>
    <t>абонентська служба</t>
  </si>
  <si>
    <t>15.2</t>
  </si>
  <si>
    <t>решта працівників, задіяних у наданні послуг</t>
  </si>
  <si>
    <t>Середньорічна кількість позаштатних працівників за договором, задіяних у наданні послуг, зокрема:</t>
  </si>
  <si>
    <t>16.1</t>
  </si>
  <si>
    <t>16.2</t>
  </si>
  <si>
    <t>Середньомісячна заробітна плата, грн</t>
  </si>
  <si>
    <t>Відсоток послуг банку та інших установ із приймання і перерахування коштів споживачів, %</t>
  </si>
  <si>
    <r>
      <t>Обсяг споживання гарячої води відповідною категорією споживачів, тис. 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</si>
  <si>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Обсяг холодної води для підігріву, тис. 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</si>
  <si>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Вартість 1 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холодної води без ПДВ, грн</t>
    </r>
  </si>
  <si>
    <r>
      <t>Питомі норми, враховані у планованих тарифах на послуги з постачання гарячої води, Гкал/ 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</si>
  <si>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грн.</t>
  </si>
  <si>
    <t>грн</t>
  </si>
  <si>
    <t>Додаток 1</t>
  </si>
  <si>
    <t>ПрАТ "Бетонмаш"</t>
  </si>
  <si>
    <t>Структура тарифів на виробництво теплової енергії</t>
  </si>
  <si>
    <t>Додаток 2</t>
  </si>
  <si>
    <t>Додаток 3</t>
  </si>
  <si>
    <t xml:space="preserve">Структура тарифу на постачання теплової енергії </t>
  </si>
  <si>
    <t>Структура тарифів на теплову енергію</t>
  </si>
  <si>
    <t>(послуги з постачання теплової енергії),</t>
  </si>
  <si>
    <t>Додаток 4</t>
  </si>
  <si>
    <t>Структура тарифів на послуги з постачання гарячої води,</t>
  </si>
  <si>
    <t>Послуга з постачання гарячої води для інших споживачів</t>
  </si>
  <si>
    <t>прямі матеріальні витрати</t>
  </si>
  <si>
    <t>Послуга з постачання гарячої води для населення  за умови підключення рушникосушильників</t>
  </si>
  <si>
    <t>Послуга з постачання гарячої води для населення  за умови відсутності рушникосушильників</t>
  </si>
</sst>
</file>

<file path=xl/styles.xml><?xml version="1.0" encoding="utf-8"?>
<styleSheet xmlns="http://schemas.openxmlformats.org/spreadsheetml/2006/main">
  <numFmts count="38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&quot;$&quot;#,##0_);\(&quot;$&quot;#,##0\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#,##0.00_ ;\-#,##0.00\ "/>
    <numFmt numFmtId="174" formatCode="_-* #,##0.00\ _г_р_н_._-;\-* #,##0.00\ _г_р_н_._-;_-* &quot;-&quot;??\ _г_р_н_._-;_-@_-"/>
    <numFmt numFmtId="175" formatCode="0%;\(0%\)"/>
    <numFmt numFmtId="176" formatCode="dd\ mmm\ yyyy_);;;&quot;  &quot;@"/>
    <numFmt numFmtId="177" formatCode="[Blue]#,##0;[Blue]\(#,##0\)"/>
    <numFmt numFmtId="178" formatCode="#,##0;\(#,##0\)"/>
    <numFmt numFmtId="179" formatCode="_([$€]* #,##0.00_);_([$€]* \(#,##0.00\);_([$€]* &quot;-&quot;??_);_(@_)"/>
    <numFmt numFmtId="180" formatCode="#,##0_);\(#,##0\);&quot;- &quot;;&quot;  &quot;@"/>
    <numFmt numFmtId="181" formatCode="###\ ##0.000"/>
    <numFmt numFmtId="182" formatCode="0.0_)"/>
    <numFmt numFmtId="183" formatCode="&quot;$&quot;#,##0;[Red]\-&quot;$&quot;#,##0"/>
    <numFmt numFmtId="184" formatCode="&quot;$&quot;#,##0.00;[Red]\-&quot;$&quot;#,##0.00"/>
    <numFmt numFmtId="185" formatCode="\ \ @"/>
    <numFmt numFmtId="186" formatCode="\ \ \ \ @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&quot;$&quot;* #,##0.00_);_(&quot;$&quot;* \(#,##0.00\);_(&quot;$&quot;* &quot;-&quot;??_);_(@_)"/>
    <numFmt numFmtId="190" formatCode="0.0"/>
    <numFmt numFmtId="191" formatCode="_-* #,##0\ _к_._-;\-* #,##0\ _к_._-;_-* &quot;-&quot;\ _к_._-;_-@_-"/>
    <numFmt numFmtId="192" formatCode="_-* #,##0.00_₴_-;\-* #,##0.00_₴_-;_-* \-??_₴_-;_-@_-"/>
    <numFmt numFmtId="193" formatCode="_-* #,##0.0\ _г_р_н_._-;\-* #,##0.0\ _г_р_н_._-;_-* &quot;-&quot;??\ _г_р_н_._-;_-@_-"/>
    <numFmt numFmtId="194" formatCode="0.0;\(0.0\);\ ;\-"/>
    <numFmt numFmtId="195" formatCode="#,##0.0"/>
    <numFmt numFmtId="196" formatCode="0.00000"/>
    <numFmt numFmtId="197" formatCode="0.0000"/>
  </numFmts>
  <fonts count="10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MT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2"/>
      <name val="Courier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55">
    <xf numFmtId="0" fontId="0" fillId="0" borderId="0"/>
    <xf numFmtId="0" fontId="2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Protection="0">
      <alignment horizontal="left"/>
    </xf>
    <xf numFmtId="0" fontId="16" fillId="10" borderId="0" applyNumberFormat="0" applyBorder="0" applyProtection="0">
      <alignment horizontal="left"/>
    </xf>
    <xf numFmtId="0" fontId="16" fillId="10" borderId="0" applyNumberFormat="0" applyBorder="0" applyProtection="0">
      <alignment horizontal="left"/>
    </xf>
    <xf numFmtId="0" fontId="16" fillId="10" borderId="0" applyNumberFormat="0" applyBorder="0" applyProtection="0">
      <alignment horizontal="left"/>
    </xf>
    <xf numFmtId="0" fontId="16" fillId="11" borderId="0" applyNumberFormat="0" applyBorder="0" applyProtection="0">
      <alignment horizontal="left"/>
    </xf>
    <xf numFmtId="0" fontId="16" fillId="7" borderId="0" applyNumberFormat="0" applyBorder="0" applyAlignment="0" applyProtection="0"/>
    <xf numFmtId="0" fontId="16" fillId="12" borderId="0" applyNumberFormat="0" applyBorder="0" applyProtection="0">
      <alignment horizontal="left"/>
    </xf>
    <xf numFmtId="0" fontId="16" fillId="12" borderId="0" applyNumberFormat="0" applyBorder="0" applyProtection="0">
      <alignment horizontal="left"/>
    </xf>
    <xf numFmtId="0" fontId="16" fillId="12" borderId="0" applyNumberFormat="0" applyBorder="0" applyProtection="0">
      <alignment horizontal="left"/>
    </xf>
    <xf numFmtId="0" fontId="16" fillId="12" borderId="0" applyNumberFormat="0" applyBorder="0" applyProtection="0">
      <alignment horizontal="left"/>
    </xf>
    <xf numFmtId="0" fontId="16" fillId="13" borderId="0" applyNumberFormat="0" applyBorder="0" applyProtection="0">
      <alignment horizontal="left"/>
    </xf>
    <xf numFmtId="0" fontId="16" fillId="8" borderId="0" applyNumberFormat="0" applyBorder="0" applyAlignment="0" applyProtection="0"/>
    <xf numFmtId="0" fontId="16" fillId="14" borderId="0" applyNumberFormat="0" applyBorder="0" applyProtection="0">
      <alignment horizontal="left"/>
    </xf>
    <xf numFmtId="0" fontId="16" fillId="14" borderId="0" applyNumberFormat="0" applyBorder="0" applyProtection="0">
      <alignment horizontal="left"/>
    </xf>
    <xf numFmtId="0" fontId="16" fillId="14" borderId="0" applyNumberFormat="0" applyBorder="0" applyProtection="0">
      <alignment horizontal="left"/>
    </xf>
    <xf numFmtId="0" fontId="16" fillId="14" borderId="0" applyNumberFormat="0" applyBorder="0" applyProtection="0">
      <alignment horizontal="left"/>
    </xf>
    <xf numFmtId="0" fontId="16" fillId="15" borderId="0" applyNumberFormat="0" applyBorder="0" applyProtection="0">
      <alignment horizontal="left"/>
    </xf>
    <xf numFmtId="0" fontId="16" fillId="9" borderId="0" applyNumberFormat="0" applyBorder="0" applyAlignment="0" applyProtection="0"/>
    <xf numFmtId="0" fontId="16" fillId="16" borderId="0" applyNumberFormat="0" applyBorder="0" applyProtection="0">
      <alignment horizontal="left"/>
    </xf>
    <xf numFmtId="0" fontId="16" fillId="16" borderId="0" applyNumberFormat="0" applyBorder="0" applyProtection="0">
      <alignment horizontal="left"/>
    </xf>
    <xf numFmtId="0" fontId="16" fillId="16" borderId="0" applyNumberFormat="0" applyBorder="0" applyProtection="0">
      <alignment horizontal="left"/>
    </xf>
    <xf numFmtId="0" fontId="16" fillId="16" borderId="0" applyNumberFormat="0" applyBorder="0" applyProtection="0">
      <alignment horizontal="left"/>
    </xf>
    <xf numFmtId="0" fontId="16" fillId="17" borderId="0" applyNumberFormat="0" applyBorder="0" applyProtection="0">
      <alignment horizontal="left"/>
    </xf>
    <xf numFmtId="0" fontId="16" fillId="5" borderId="0" applyNumberFormat="0" applyBorder="0" applyAlignment="0" applyProtection="0"/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9" borderId="0" applyNumberFormat="0" applyBorder="0" applyProtection="0">
      <alignment horizontal="left"/>
    </xf>
    <xf numFmtId="0" fontId="16" fillId="3" borderId="0" applyNumberFormat="0" applyBorder="0" applyAlignment="0" applyProtection="0"/>
    <xf numFmtId="0" fontId="16" fillId="20" borderId="0" applyNumberFormat="0" applyBorder="0" applyProtection="0">
      <alignment horizontal="left"/>
    </xf>
    <xf numFmtId="0" fontId="16" fillId="20" borderId="0" applyNumberFormat="0" applyBorder="0" applyProtection="0">
      <alignment horizontal="left"/>
    </xf>
    <xf numFmtId="0" fontId="16" fillId="20" borderId="0" applyNumberFormat="0" applyBorder="0" applyProtection="0">
      <alignment horizontal="left"/>
    </xf>
    <xf numFmtId="0" fontId="16" fillId="20" borderId="0" applyNumberFormat="0" applyBorder="0" applyProtection="0">
      <alignment horizontal="left"/>
    </xf>
    <xf numFmtId="0" fontId="16" fillId="21" borderId="0" applyNumberFormat="0" applyBorder="0" applyProtection="0">
      <alignment horizontal="left"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28" borderId="0" applyNumberFormat="0" applyBorder="0" applyProtection="0">
      <alignment horizontal="left"/>
    </xf>
    <xf numFmtId="0" fontId="16" fillId="23" borderId="0" applyNumberFormat="0" applyBorder="0" applyAlignment="0" applyProtection="0"/>
    <xf numFmtId="0" fontId="16" fillId="29" borderId="0" applyNumberFormat="0" applyBorder="0" applyProtection="0">
      <alignment horizontal="left"/>
    </xf>
    <xf numFmtId="0" fontId="16" fillId="29" borderId="0" applyNumberFormat="0" applyBorder="0" applyProtection="0">
      <alignment horizontal="left"/>
    </xf>
    <xf numFmtId="0" fontId="16" fillId="29" borderId="0" applyNumberFormat="0" applyBorder="0" applyProtection="0">
      <alignment horizontal="left"/>
    </xf>
    <xf numFmtId="0" fontId="16" fillId="29" borderId="0" applyNumberFormat="0" applyBorder="0" applyProtection="0">
      <alignment horizontal="left"/>
    </xf>
    <xf numFmtId="0" fontId="16" fillId="12" borderId="0" applyNumberFormat="0" applyBorder="0" applyProtection="0">
      <alignment horizontal="left"/>
    </xf>
    <xf numFmtId="0" fontId="16" fillId="26" borderId="0" applyNumberFormat="0" applyBorder="0" applyAlignment="0" applyProtection="0"/>
    <xf numFmtId="0" fontId="16" fillId="14" borderId="0" applyNumberFormat="0" applyBorder="0" applyProtection="0">
      <alignment horizontal="left"/>
    </xf>
    <xf numFmtId="0" fontId="16" fillId="14" borderId="0" applyNumberFormat="0" applyBorder="0" applyProtection="0">
      <alignment horizontal="left"/>
    </xf>
    <xf numFmtId="0" fontId="16" fillId="14" borderId="0" applyNumberFormat="0" applyBorder="0" applyProtection="0">
      <alignment horizontal="left"/>
    </xf>
    <xf numFmtId="0" fontId="16" fillId="14" borderId="0" applyNumberFormat="0" applyBorder="0" applyProtection="0">
      <alignment horizontal="left"/>
    </xf>
    <xf numFmtId="0" fontId="16" fillId="30" borderId="0" applyNumberFormat="0" applyBorder="0" applyProtection="0">
      <alignment horizontal="left"/>
    </xf>
    <xf numFmtId="0" fontId="16" fillId="9" borderId="0" applyNumberFormat="0" applyBorder="0" applyAlignment="0" applyProtection="0"/>
    <xf numFmtId="0" fontId="16" fillId="31" borderId="0" applyNumberFormat="0" applyBorder="0" applyProtection="0">
      <alignment horizontal="left"/>
    </xf>
    <xf numFmtId="0" fontId="16" fillId="31" borderId="0" applyNumberFormat="0" applyBorder="0" applyProtection="0">
      <alignment horizontal="left"/>
    </xf>
    <xf numFmtId="0" fontId="16" fillId="31" borderId="0" applyNumberFormat="0" applyBorder="0" applyProtection="0">
      <alignment horizontal="left"/>
    </xf>
    <xf numFmtId="0" fontId="16" fillId="31" borderId="0" applyNumberFormat="0" applyBorder="0" applyProtection="0">
      <alignment horizontal="left"/>
    </xf>
    <xf numFmtId="0" fontId="16" fillId="17" borderId="0" applyNumberFormat="0" applyBorder="0" applyProtection="0">
      <alignment horizontal="left"/>
    </xf>
    <xf numFmtId="0" fontId="16" fillId="25" borderId="0" applyNumberFormat="0" applyBorder="0" applyAlignment="0" applyProtection="0"/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18" borderId="0" applyNumberFormat="0" applyBorder="0" applyProtection="0">
      <alignment horizontal="left"/>
    </xf>
    <xf numFmtId="0" fontId="16" fillId="28" borderId="0" applyNumberFormat="0" applyBorder="0" applyProtection="0">
      <alignment horizontal="left"/>
    </xf>
    <xf numFmtId="0" fontId="16" fillId="27" borderId="0" applyNumberFormat="0" applyBorder="0" applyAlignment="0" applyProtection="0"/>
    <xf numFmtId="0" fontId="16" fillId="32" borderId="0" applyNumberFormat="0" applyBorder="0" applyProtection="0">
      <alignment horizontal="left"/>
    </xf>
    <xf numFmtId="0" fontId="16" fillId="32" borderId="0" applyNumberFormat="0" applyBorder="0" applyProtection="0">
      <alignment horizontal="left"/>
    </xf>
    <xf numFmtId="0" fontId="16" fillId="32" borderId="0" applyNumberFormat="0" applyBorder="0" applyProtection="0">
      <alignment horizontal="left"/>
    </xf>
    <xf numFmtId="0" fontId="16" fillId="32" borderId="0" applyNumberFormat="0" applyBorder="0" applyProtection="0">
      <alignment horizontal="left"/>
    </xf>
    <xf numFmtId="0" fontId="16" fillId="33" borderId="0" applyNumberFormat="0" applyBorder="0" applyProtection="0">
      <alignment horizontal="left"/>
    </xf>
    <xf numFmtId="0" fontId="17" fillId="34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34" borderId="0" applyNumberFormat="0" applyBorder="0" applyAlignment="0" applyProtection="0"/>
    <xf numFmtId="0" fontId="17" fillId="3" borderId="0" applyNumberFormat="0" applyBorder="0" applyAlignment="0" applyProtection="0"/>
    <xf numFmtId="0" fontId="17" fillId="35" borderId="0" applyNumberFormat="0" applyBorder="0" applyAlignment="0" applyProtection="0"/>
    <xf numFmtId="0" fontId="18" fillId="34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7" fillId="36" borderId="0" applyNumberFormat="0" applyBorder="0" applyAlignment="0" applyProtection="0"/>
    <xf numFmtId="0" fontId="18" fillId="22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5" borderId="0" applyNumberFormat="0" applyBorder="0" applyAlignment="0" applyProtection="0"/>
    <xf numFmtId="0" fontId="18" fillId="18" borderId="0" applyNumberFormat="0" applyBorder="0" applyProtection="0">
      <alignment horizontal="left"/>
    </xf>
    <xf numFmtId="0" fontId="18" fillId="18" borderId="0" applyNumberFormat="0" applyBorder="0" applyProtection="0">
      <alignment horizontal="left"/>
    </xf>
    <xf numFmtId="0" fontId="18" fillId="18" borderId="0" applyNumberFormat="0" applyBorder="0" applyProtection="0">
      <alignment horizontal="left"/>
    </xf>
    <xf numFmtId="0" fontId="18" fillId="18" borderId="0" applyNumberFormat="0" applyBorder="0" applyProtection="0">
      <alignment horizontal="left"/>
    </xf>
    <xf numFmtId="0" fontId="18" fillId="38" borderId="0" applyNumberFormat="0" applyBorder="0" applyProtection="0">
      <alignment horizontal="left"/>
    </xf>
    <xf numFmtId="0" fontId="18" fillId="23" borderId="0" applyNumberFormat="0" applyBorder="0" applyAlignment="0" applyProtection="0"/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12" borderId="0" applyNumberFormat="0" applyBorder="0" applyProtection="0">
      <alignment horizontal="left"/>
    </xf>
    <xf numFmtId="0" fontId="18" fillId="26" borderId="0" applyNumberFormat="0" applyBorder="0" applyAlignment="0" applyProtection="0"/>
    <xf numFmtId="0" fontId="18" fillId="14" borderId="0" applyNumberFormat="0" applyBorder="0" applyProtection="0">
      <alignment horizontal="left"/>
    </xf>
    <xf numFmtId="0" fontId="18" fillId="14" borderId="0" applyNumberFormat="0" applyBorder="0" applyProtection="0">
      <alignment horizontal="left"/>
    </xf>
    <xf numFmtId="0" fontId="18" fillId="14" borderId="0" applyNumberFormat="0" applyBorder="0" applyProtection="0">
      <alignment horizontal="left"/>
    </xf>
    <xf numFmtId="0" fontId="18" fillId="14" borderId="0" applyNumberFormat="0" applyBorder="0" applyProtection="0">
      <alignment horizontal="left"/>
    </xf>
    <xf numFmtId="0" fontId="18" fillId="30" borderId="0" applyNumberFormat="0" applyBorder="0" applyProtection="0">
      <alignment horizontal="left"/>
    </xf>
    <xf numFmtId="0" fontId="18" fillId="36" borderId="0" applyNumberFormat="0" applyBorder="0" applyAlignment="0" applyProtection="0"/>
    <xf numFmtId="0" fontId="18" fillId="39" borderId="0" applyNumberFormat="0" applyBorder="0" applyProtection="0">
      <alignment horizontal="left"/>
    </xf>
    <xf numFmtId="0" fontId="18" fillId="39" borderId="0" applyNumberFormat="0" applyBorder="0" applyProtection="0">
      <alignment horizontal="left"/>
    </xf>
    <xf numFmtId="0" fontId="18" fillId="39" borderId="0" applyNumberFormat="0" applyBorder="0" applyProtection="0">
      <alignment horizontal="left"/>
    </xf>
    <xf numFmtId="0" fontId="18" fillId="39" borderId="0" applyNumberFormat="0" applyBorder="0" applyProtection="0">
      <alignment horizontal="left"/>
    </xf>
    <xf numFmtId="0" fontId="18" fillId="40" borderId="0" applyNumberFormat="0" applyBorder="0" applyProtection="0">
      <alignment horizontal="left"/>
    </xf>
    <xf numFmtId="0" fontId="18" fillId="34" borderId="0" applyNumberFormat="0" applyBorder="0" applyAlignment="0" applyProtection="0"/>
    <xf numFmtId="0" fontId="18" fillId="18" borderId="0" applyNumberFormat="0" applyBorder="0" applyProtection="0">
      <alignment horizontal="left"/>
    </xf>
    <xf numFmtId="0" fontId="18" fillId="18" borderId="0" applyNumberFormat="0" applyBorder="0" applyProtection="0">
      <alignment horizontal="left"/>
    </xf>
    <xf numFmtId="0" fontId="18" fillId="18" borderId="0" applyNumberFormat="0" applyBorder="0" applyProtection="0">
      <alignment horizontal="left"/>
    </xf>
    <xf numFmtId="0" fontId="18" fillId="18" borderId="0" applyNumberFormat="0" applyBorder="0" applyProtection="0">
      <alignment horizontal="left"/>
    </xf>
    <xf numFmtId="0" fontId="18" fillId="41" borderId="0" applyNumberFormat="0" applyBorder="0" applyProtection="0">
      <alignment horizontal="left"/>
    </xf>
    <xf numFmtId="0" fontId="18" fillId="37" borderId="0" applyNumberFormat="0" applyBorder="0" applyAlignment="0" applyProtection="0"/>
    <xf numFmtId="0" fontId="18" fillId="12" borderId="0" applyNumberFormat="0" applyBorder="0" applyProtection="0">
      <alignment horizontal="left"/>
    </xf>
    <xf numFmtId="0" fontId="18" fillId="12" borderId="0" applyNumberFormat="0" applyBorder="0" applyProtection="0">
      <alignment horizontal="left"/>
    </xf>
    <xf numFmtId="0" fontId="18" fillId="12" borderId="0" applyNumberFormat="0" applyBorder="0" applyProtection="0">
      <alignment horizontal="left"/>
    </xf>
    <xf numFmtId="0" fontId="18" fillId="12" borderId="0" applyNumberFormat="0" applyBorder="0" applyProtection="0">
      <alignment horizontal="left"/>
    </xf>
    <xf numFmtId="0" fontId="18" fillId="42" borderId="0" applyNumberFormat="0" applyBorder="0" applyProtection="0">
      <alignment horizontal="left"/>
    </xf>
    <xf numFmtId="0" fontId="17" fillId="3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45" borderId="0" applyNumberFormat="0" applyBorder="0" applyAlignment="0" applyProtection="0"/>
    <xf numFmtId="0" fontId="19" fillId="7" borderId="0" applyNumberFormat="0" applyBorder="0" applyAlignment="0" applyProtection="0"/>
    <xf numFmtId="166" fontId="20" fillId="0" borderId="4" applyAlignment="0" applyProtection="0"/>
    <xf numFmtId="167" fontId="21" fillId="0" borderId="0" applyFill="0" applyBorder="0" applyAlignment="0"/>
    <xf numFmtId="168" fontId="21" fillId="0" borderId="0" applyFill="0" applyBorder="0" applyAlignment="0"/>
    <xf numFmtId="169" fontId="21" fillId="0" borderId="0" applyFill="0" applyBorder="0" applyAlignment="0"/>
    <xf numFmtId="170" fontId="21" fillId="0" borderId="0" applyFill="0" applyBorder="0" applyAlignment="0"/>
    <xf numFmtId="171" fontId="21" fillId="0" borderId="0" applyFill="0" applyBorder="0" applyAlignment="0"/>
    <xf numFmtId="167" fontId="21" fillId="0" borderId="0" applyFill="0" applyBorder="0" applyAlignment="0"/>
    <xf numFmtId="172" fontId="21" fillId="0" borderId="0" applyFill="0" applyBorder="0" applyAlignment="0"/>
    <xf numFmtId="168" fontId="21" fillId="0" borderId="0" applyFill="0" applyBorder="0" applyAlignment="0"/>
    <xf numFmtId="0" fontId="22" fillId="2" borderId="7" applyNumberFormat="0" applyAlignment="0" applyProtection="0"/>
    <xf numFmtId="0" fontId="22" fillId="2" borderId="7" applyNumberFormat="0" applyAlignment="0" applyProtection="0"/>
    <xf numFmtId="0" fontId="23" fillId="46" borderId="8" applyNumberFormat="0" applyAlignment="0" applyProtection="0"/>
    <xf numFmtId="49" fontId="9" fillId="0" borderId="1">
      <alignment horizontal="center" vertical="center"/>
      <protection locked="0"/>
    </xf>
    <xf numFmtId="173" fontId="3" fillId="0" borderId="9" applyBorder="0" applyAlignment="0">
      <alignment horizontal="right" wrapText="1"/>
    </xf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4" fontId="21" fillId="0" borderId="0" applyFill="0" applyBorder="0" applyAlignment="0"/>
    <xf numFmtId="49" fontId="2" fillId="0" borderId="1">
      <alignment horizontal="left" vertical="center"/>
      <protection locked="0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26" fillId="0" borderId="0" applyFill="0" applyBorder="0" applyAlignment="0"/>
    <xf numFmtId="168" fontId="26" fillId="0" borderId="0" applyFill="0" applyBorder="0" applyAlignment="0"/>
    <xf numFmtId="167" fontId="26" fillId="0" borderId="0" applyFill="0" applyBorder="0" applyAlignment="0"/>
    <xf numFmtId="172" fontId="26" fillId="0" borderId="0" applyFill="0" applyBorder="0" applyAlignment="0"/>
    <xf numFmtId="168" fontId="26" fillId="0" borderId="0" applyFill="0" applyBorder="0" applyAlignment="0"/>
    <xf numFmtId="179" fontId="2" fillId="0" borderId="0" applyFont="0" applyFill="0" applyBorder="0" applyAlignment="0" applyProtection="0"/>
    <xf numFmtId="0" fontId="16" fillId="0" borderId="0"/>
    <xf numFmtId="0" fontId="16" fillId="0" borderId="0"/>
    <xf numFmtId="0" fontId="27" fillId="0" borderId="0" applyNumberFormat="0" applyFill="0" applyBorder="0" applyAlignment="0" applyProtection="0"/>
    <xf numFmtId="180" fontId="26" fillId="0" borderId="0" applyNumberFormat="0" applyFill="0" applyBorder="0" applyAlignment="0" applyProtection="0"/>
    <xf numFmtId="181" fontId="28" fillId="0" borderId="0" applyAlignment="0">
      <alignment wrapText="1"/>
    </xf>
    <xf numFmtId="0" fontId="29" fillId="8" borderId="0" applyNumberFormat="0" applyBorder="0" applyAlignment="0" applyProtection="0"/>
    <xf numFmtId="38" fontId="30" fillId="47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11">
      <alignment horizontal="left" vertical="center"/>
    </xf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182" fontId="35" fillId="0" borderId="0" applyNumberFormat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8" fillId="3" borderId="7" applyNumberFormat="0" applyAlignment="0" applyProtection="0"/>
    <xf numFmtId="10" fontId="30" fillId="48" borderId="1" applyNumberFormat="0" applyBorder="0" applyAlignment="0" applyProtection="0"/>
    <xf numFmtId="0" fontId="38" fillId="3" borderId="7" applyNumberFormat="0" applyAlignment="0" applyProtection="0"/>
    <xf numFmtId="49" fontId="2" fillId="0" borderId="0" applyNumberFormat="0" applyFont="0" applyAlignment="0">
      <alignment vertical="top" wrapText="1"/>
      <protection locked="0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0" fontId="2" fillId="0" borderId="0" applyNumberFormat="0" applyAlignment="0">
      <protection locked="0"/>
    </xf>
    <xf numFmtId="49" fontId="39" fillId="49" borderId="15">
      <alignment horizontal="left" vertical="center"/>
      <protection locked="0"/>
    </xf>
    <xf numFmtId="4" fontId="39" fillId="49" borderId="15">
      <alignment horizontal="right" vertical="center"/>
      <protection locked="0"/>
    </xf>
    <xf numFmtId="4" fontId="40" fillId="49" borderId="15">
      <alignment horizontal="right" vertical="center"/>
      <protection locked="0"/>
    </xf>
    <xf numFmtId="49" fontId="41" fillId="49" borderId="1">
      <alignment horizontal="left" vertical="center"/>
      <protection locked="0"/>
    </xf>
    <xf numFmtId="49" fontId="42" fillId="49" borderId="1">
      <alignment horizontal="left" vertical="center"/>
      <protection locked="0"/>
    </xf>
    <xf numFmtId="4" fontId="41" fillId="49" borderId="1">
      <alignment horizontal="right" vertical="center"/>
      <protection locked="0"/>
    </xf>
    <xf numFmtId="4" fontId="43" fillId="49" borderId="1">
      <alignment horizontal="right" vertical="center"/>
      <protection locked="0"/>
    </xf>
    <xf numFmtId="49" fontId="9" fillId="49" borderId="1">
      <alignment horizontal="left" vertical="center"/>
      <protection locked="0"/>
    </xf>
    <xf numFmtId="49" fontId="40" fillId="49" borderId="1">
      <alignment horizontal="left" vertical="center"/>
      <protection locked="0"/>
    </xf>
    <xf numFmtId="4" fontId="9" fillId="49" borderId="1">
      <alignment horizontal="right" vertical="center"/>
      <protection locked="0"/>
    </xf>
    <xf numFmtId="4" fontId="40" fillId="49" borderId="1">
      <alignment horizontal="right" vertical="center"/>
      <protection locked="0"/>
    </xf>
    <xf numFmtId="49" fontId="44" fillId="49" borderId="1">
      <alignment horizontal="left" vertical="center"/>
      <protection locked="0"/>
    </xf>
    <xf numFmtId="49" fontId="45" fillId="49" borderId="1">
      <alignment horizontal="left" vertical="center"/>
      <protection locked="0"/>
    </xf>
    <xf numFmtId="4" fontId="44" fillId="49" borderId="1">
      <alignment horizontal="right" vertical="center"/>
      <protection locked="0"/>
    </xf>
    <xf numFmtId="4" fontId="46" fillId="49" borderId="1">
      <alignment horizontal="right" vertical="center"/>
      <protection locked="0"/>
    </xf>
    <xf numFmtId="49" fontId="47" fillId="0" borderId="1">
      <alignment horizontal="left" vertical="center"/>
      <protection locked="0"/>
    </xf>
    <xf numFmtId="49" fontId="48" fillId="0" borderId="1">
      <alignment horizontal="left" vertical="center"/>
      <protection locked="0"/>
    </xf>
    <xf numFmtId="4" fontId="47" fillId="0" borderId="1">
      <alignment horizontal="right" vertical="center"/>
      <protection locked="0"/>
    </xf>
    <xf numFmtId="4" fontId="48" fillId="0" borderId="1">
      <alignment horizontal="right" vertical="center"/>
      <protection locked="0"/>
    </xf>
    <xf numFmtId="49" fontId="49" fillId="0" borderId="1">
      <alignment horizontal="left" vertical="center"/>
      <protection locked="0"/>
    </xf>
    <xf numFmtId="49" fontId="50" fillId="0" borderId="1">
      <alignment horizontal="left" vertical="center"/>
      <protection locked="0"/>
    </xf>
    <xf numFmtId="4" fontId="49" fillId="0" borderId="1">
      <alignment horizontal="right" vertical="center"/>
      <protection locked="0"/>
    </xf>
    <xf numFmtId="49" fontId="47" fillId="0" borderId="1">
      <alignment horizontal="left" vertical="center"/>
      <protection locked="0"/>
    </xf>
    <xf numFmtId="49" fontId="48" fillId="0" borderId="1">
      <alignment horizontal="left" vertical="center"/>
      <protection locked="0"/>
    </xf>
    <xf numFmtId="4" fontId="47" fillId="0" borderId="1">
      <alignment horizontal="right" vertical="center"/>
      <protection locked="0"/>
    </xf>
    <xf numFmtId="167" fontId="51" fillId="0" borderId="0" applyFill="0" applyBorder="0" applyAlignment="0"/>
    <xf numFmtId="168" fontId="51" fillId="0" borderId="0" applyFill="0" applyBorder="0" applyAlignment="0"/>
    <xf numFmtId="167" fontId="51" fillId="0" borderId="0" applyFill="0" applyBorder="0" applyAlignment="0"/>
    <xf numFmtId="172" fontId="51" fillId="0" borderId="0" applyFill="0" applyBorder="0" applyAlignment="0"/>
    <xf numFmtId="168" fontId="51" fillId="0" borderId="0" applyFill="0" applyBorder="0" applyAlignment="0"/>
    <xf numFmtId="0" fontId="52" fillId="0" borderId="16" applyNumberFormat="0" applyFill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53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9" fontId="54" fillId="0" borderId="0"/>
    <xf numFmtId="9" fontId="54" fillId="0" borderId="0"/>
    <xf numFmtId="0" fontId="24" fillId="4" borderId="17" applyNumberFormat="0" applyFont="0" applyAlignment="0" applyProtection="0"/>
    <xf numFmtId="0" fontId="24" fillId="4" borderId="17" applyNumberFormat="0" applyFont="0" applyAlignment="0" applyProtection="0"/>
    <xf numFmtId="4" fontId="5" fillId="50" borderId="1">
      <alignment horizontal="right" vertical="center"/>
      <protection locked="0"/>
    </xf>
    <xf numFmtId="4" fontId="5" fillId="51" borderId="1">
      <alignment horizontal="right" vertical="center"/>
      <protection locked="0"/>
    </xf>
    <xf numFmtId="4" fontId="5" fillId="47" borderId="1">
      <alignment horizontal="right" vertical="center"/>
      <protection locked="0"/>
    </xf>
    <xf numFmtId="0" fontId="55" fillId="2" borderId="18" applyNumberFormat="0" applyAlignment="0" applyProtection="0"/>
    <xf numFmtId="0" fontId="55" fillId="2" borderId="18" applyNumberFormat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0" fontId="2" fillId="0" borderId="0" applyFont="0" applyFill="0" applyBorder="0" applyAlignment="0" applyProtection="0"/>
    <xf numFmtId="185" fontId="10" fillId="0" borderId="0" applyFont="0" applyFill="0" applyBorder="0" applyAlignment="0" applyProtection="0"/>
    <xf numFmtId="167" fontId="56" fillId="0" borderId="0" applyFill="0" applyBorder="0" applyAlignment="0"/>
    <xf numFmtId="168" fontId="56" fillId="0" borderId="0" applyFill="0" applyBorder="0" applyAlignment="0"/>
    <xf numFmtId="167" fontId="56" fillId="0" borderId="0" applyFill="0" applyBorder="0" applyAlignment="0"/>
    <xf numFmtId="172" fontId="56" fillId="0" borderId="0" applyFill="0" applyBorder="0" applyAlignment="0"/>
    <xf numFmtId="168" fontId="56" fillId="0" borderId="0" applyFill="0" applyBorder="0" applyAlignment="0"/>
    <xf numFmtId="49" fontId="9" fillId="0" borderId="1">
      <alignment horizontal="left" vertical="center" wrapText="1"/>
      <protection locked="0"/>
    </xf>
    <xf numFmtId="0" fontId="57" fillId="2" borderId="0">
      <alignment horizontal="center" vertical="center"/>
    </xf>
    <xf numFmtId="0" fontId="58" fillId="2" borderId="0">
      <alignment horizontal="left" vertical="center"/>
    </xf>
    <xf numFmtId="1" fontId="59" fillId="0" borderId="0"/>
    <xf numFmtId="49" fontId="21" fillId="0" borderId="0" applyFill="0" applyBorder="0" applyAlignment="0"/>
    <xf numFmtId="185" fontId="21" fillId="0" borderId="0" applyFill="0" applyBorder="0" applyAlignment="0"/>
    <xf numFmtId="186" fontId="21" fillId="0" borderId="0" applyFill="0" applyBorder="0" applyAlignment="0"/>
    <xf numFmtId="0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59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52" borderId="0" applyNumberFormat="0" applyBorder="0" applyAlignment="0" applyProtection="0"/>
    <xf numFmtId="0" fontId="18" fillId="34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36" borderId="0" applyNumberFormat="0" applyBorder="0" applyAlignment="0" applyProtection="0"/>
    <xf numFmtId="0" fontId="18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45" borderId="0" applyNumberFormat="0" applyBorder="0" applyAlignment="0" applyProtection="0"/>
    <xf numFmtId="0" fontId="18" fillId="52" borderId="0" applyNumberFormat="0" applyBorder="0" applyAlignment="0" applyProtection="0"/>
    <xf numFmtId="0" fontId="18" fillId="55" borderId="0" applyNumberFormat="0" applyBorder="0" applyProtection="0">
      <alignment horizontal="left"/>
    </xf>
    <xf numFmtId="0" fontId="18" fillId="55" borderId="0" applyNumberFormat="0" applyBorder="0" applyProtection="0">
      <alignment horizontal="left"/>
    </xf>
    <xf numFmtId="0" fontId="18" fillId="55" borderId="0" applyNumberFormat="0" applyBorder="0" applyProtection="0">
      <alignment horizontal="left"/>
    </xf>
    <xf numFmtId="0" fontId="18" fillId="55" borderId="0" applyNumberFormat="0" applyBorder="0" applyProtection="0">
      <alignment horizontal="left"/>
    </xf>
    <xf numFmtId="0" fontId="18" fillId="56" borderId="0" applyNumberFormat="0" applyBorder="0" applyProtection="0">
      <alignment horizontal="left"/>
    </xf>
    <xf numFmtId="0" fontId="18" fillId="53" borderId="0" applyNumberFormat="0" applyBorder="0" applyAlignment="0" applyProtection="0"/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57" borderId="0" applyNumberFormat="0" applyBorder="0" applyProtection="0">
      <alignment horizontal="left"/>
    </xf>
    <xf numFmtId="0" fontId="18" fillId="54" borderId="0" applyNumberFormat="0" applyBorder="0" applyAlignment="0" applyProtection="0"/>
    <xf numFmtId="0" fontId="18" fillId="58" borderId="0" applyNumberFormat="0" applyBorder="0" applyProtection="0">
      <alignment horizontal="left"/>
    </xf>
    <xf numFmtId="0" fontId="18" fillId="58" borderId="0" applyNumberFormat="0" applyBorder="0" applyProtection="0">
      <alignment horizontal="left"/>
    </xf>
    <xf numFmtId="0" fontId="18" fillId="58" borderId="0" applyNumberFormat="0" applyBorder="0" applyProtection="0">
      <alignment horizontal="left"/>
    </xf>
    <xf numFmtId="0" fontId="18" fillId="58" borderId="0" applyNumberFormat="0" applyBorder="0" applyProtection="0">
      <alignment horizontal="left"/>
    </xf>
    <xf numFmtId="0" fontId="18" fillId="59" borderId="0" applyNumberFormat="0" applyBorder="0" applyProtection="0">
      <alignment horizontal="left"/>
    </xf>
    <xf numFmtId="0" fontId="18" fillId="36" borderId="0" applyNumberFormat="0" applyBorder="0" applyAlignment="0" applyProtection="0"/>
    <xf numFmtId="0" fontId="18" fillId="60" borderId="0" applyNumberFormat="0" applyBorder="0" applyProtection="0">
      <alignment horizontal="left"/>
    </xf>
    <xf numFmtId="0" fontId="18" fillId="60" borderId="0" applyNumberFormat="0" applyBorder="0" applyProtection="0">
      <alignment horizontal="left"/>
    </xf>
    <xf numFmtId="0" fontId="18" fillId="60" borderId="0" applyNumberFormat="0" applyBorder="0" applyProtection="0">
      <alignment horizontal="left"/>
    </xf>
    <xf numFmtId="0" fontId="18" fillId="60" borderId="0" applyNumberFormat="0" applyBorder="0" applyProtection="0">
      <alignment horizontal="left"/>
    </xf>
    <xf numFmtId="0" fontId="18" fillId="40" borderId="0" applyNumberFormat="0" applyBorder="0" applyProtection="0">
      <alignment horizontal="left"/>
    </xf>
    <xf numFmtId="0" fontId="18" fillId="34" borderId="0" applyNumberFormat="0" applyBorder="0" applyAlignment="0" applyProtection="0"/>
    <xf numFmtId="0" fontId="18" fillId="55" borderId="0" applyNumberFormat="0" applyBorder="0" applyProtection="0">
      <alignment horizontal="left"/>
    </xf>
    <xf numFmtId="0" fontId="18" fillId="55" borderId="0" applyNumberFormat="0" applyBorder="0" applyProtection="0">
      <alignment horizontal="left"/>
    </xf>
    <xf numFmtId="0" fontId="18" fillId="55" borderId="0" applyNumberFormat="0" applyBorder="0" applyProtection="0">
      <alignment horizontal="left"/>
    </xf>
    <xf numFmtId="0" fontId="18" fillId="55" borderId="0" applyNumberFormat="0" applyBorder="0" applyProtection="0">
      <alignment horizontal="left"/>
    </xf>
    <xf numFmtId="0" fontId="18" fillId="41" borderId="0" applyNumberFormat="0" applyBorder="0" applyProtection="0">
      <alignment horizontal="left"/>
    </xf>
    <xf numFmtId="0" fontId="18" fillId="45" borderId="0" applyNumberFormat="0" applyBorder="0" applyAlignment="0" applyProtection="0"/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29" borderId="0" applyNumberFormat="0" applyBorder="0" applyProtection="0">
      <alignment horizontal="left"/>
    </xf>
    <xf numFmtId="0" fontId="18" fillId="61" borderId="0" applyNumberFormat="0" applyBorder="0" applyProtection="0">
      <alignment horizontal="left"/>
    </xf>
    <xf numFmtId="0" fontId="63" fillId="3" borderId="7" applyNumberFormat="0" applyAlignment="0" applyProtection="0"/>
    <xf numFmtId="0" fontId="64" fillId="12" borderId="7" applyNumberFormat="0" applyProtection="0">
      <alignment horizontal="left"/>
    </xf>
    <xf numFmtId="0" fontId="64" fillId="12" borderId="7" applyNumberFormat="0" applyProtection="0">
      <alignment horizontal="left"/>
    </xf>
    <xf numFmtId="0" fontId="64" fillId="12" borderId="7" applyNumberFormat="0" applyProtection="0">
      <alignment horizontal="left"/>
    </xf>
    <xf numFmtId="0" fontId="64" fillId="12" borderId="7" applyNumberFormat="0" applyProtection="0">
      <alignment horizontal="left"/>
    </xf>
    <xf numFmtId="0" fontId="63" fillId="21" borderId="7" applyNumberFormat="0" applyProtection="0">
      <alignment horizontal="left"/>
    </xf>
    <xf numFmtId="0" fontId="38" fillId="3" borderId="7" applyNumberFormat="0" applyAlignment="0" applyProtection="0"/>
    <xf numFmtId="0" fontId="59" fillId="0" borderId="0"/>
    <xf numFmtId="0" fontId="55" fillId="22" borderId="18" applyNumberFormat="0" applyAlignment="0" applyProtection="0"/>
    <xf numFmtId="0" fontId="65" fillId="2" borderId="18" applyNumberFormat="0" applyAlignment="0" applyProtection="0"/>
    <xf numFmtId="0" fontId="22" fillId="22" borderId="7" applyNumberFormat="0" applyAlignment="0" applyProtection="0"/>
    <xf numFmtId="0" fontId="66" fillId="2" borderId="7" applyNumberFormat="0" applyAlignment="0" applyProtection="0"/>
    <xf numFmtId="189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90" fontId="12" fillId="0" borderId="0" applyFill="0" applyBorder="0" applyAlignment="0" applyProtection="0"/>
    <xf numFmtId="0" fontId="67" fillId="8" borderId="0" applyNumberFormat="0" applyBorder="0" applyAlignment="0" applyProtection="0"/>
    <xf numFmtId="0" fontId="68" fillId="14" borderId="0" applyNumberFormat="0" applyBorder="0" applyProtection="0">
      <alignment horizontal="left"/>
    </xf>
    <xf numFmtId="0" fontId="68" fillId="14" borderId="0" applyNumberFormat="0" applyBorder="0" applyProtection="0">
      <alignment horizontal="left"/>
    </xf>
    <xf numFmtId="0" fontId="68" fillId="14" borderId="0" applyNumberFormat="0" applyBorder="0" applyProtection="0">
      <alignment horizontal="left"/>
    </xf>
    <xf numFmtId="0" fontId="68" fillId="14" borderId="0" applyNumberFormat="0" applyBorder="0" applyProtection="0">
      <alignment horizontal="left"/>
    </xf>
    <xf numFmtId="0" fontId="67" fillId="15" borderId="0" applyNumberFormat="0" applyBorder="0" applyProtection="0">
      <alignment horizontal="left"/>
    </xf>
    <xf numFmtId="0" fontId="69" fillId="0" borderId="20" applyNumberFormat="0" applyFill="0" applyProtection="0">
      <alignment horizontal="left"/>
    </xf>
    <xf numFmtId="0" fontId="69" fillId="0" borderId="20" applyNumberFormat="0" applyFill="0" applyProtection="0">
      <alignment horizontal="left"/>
    </xf>
    <xf numFmtId="0" fontId="69" fillId="0" borderId="20" applyNumberFormat="0" applyFill="0" applyProtection="0">
      <alignment horizontal="left"/>
    </xf>
    <xf numFmtId="0" fontId="69" fillId="0" borderId="20" applyNumberFormat="0" applyFill="0" applyProtection="0">
      <alignment horizontal="left"/>
    </xf>
    <xf numFmtId="0" fontId="70" fillId="0" borderId="21" applyNumberFormat="0" applyFill="0" applyProtection="0">
      <alignment horizontal="left"/>
    </xf>
    <xf numFmtId="0" fontId="70" fillId="0" borderId="21" applyNumberFormat="0" applyFill="0" applyProtection="0">
      <alignment horizontal="left"/>
    </xf>
    <xf numFmtId="0" fontId="70" fillId="0" borderId="21" applyNumberFormat="0" applyFill="0" applyProtection="0">
      <alignment horizontal="left"/>
    </xf>
    <xf numFmtId="0" fontId="70" fillId="0" borderId="21" applyNumberFormat="0" applyFill="0" applyProtection="0">
      <alignment horizontal="left"/>
    </xf>
    <xf numFmtId="0" fontId="71" fillId="0" borderId="22" applyNumberFormat="0" applyFill="0" applyProtection="0">
      <alignment horizontal="left"/>
    </xf>
    <xf numFmtId="0" fontId="71" fillId="0" borderId="22" applyNumberFormat="0" applyFill="0" applyProtection="0">
      <alignment horizontal="left"/>
    </xf>
    <xf numFmtId="0" fontId="71" fillId="0" borderId="22" applyNumberFormat="0" applyFill="0" applyProtection="0">
      <alignment horizontal="left"/>
    </xf>
    <xf numFmtId="0" fontId="71" fillId="0" borderId="22" applyNumberFormat="0" applyFill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1" fillId="0" borderId="0"/>
    <xf numFmtId="0" fontId="72" fillId="0" borderId="16" applyNumberFormat="0" applyFill="0" applyAlignment="0" applyProtection="0"/>
    <xf numFmtId="0" fontId="73" fillId="0" borderId="23" applyNumberFormat="0" applyFill="0" applyProtection="0">
      <alignment horizontal="left"/>
    </xf>
    <xf numFmtId="0" fontId="73" fillId="0" borderId="23" applyNumberFormat="0" applyFill="0" applyProtection="0">
      <alignment horizontal="left"/>
    </xf>
    <xf numFmtId="0" fontId="73" fillId="0" borderId="23" applyNumberFormat="0" applyFill="0" applyProtection="0">
      <alignment horizontal="left"/>
    </xf>
    <xf numFmtId="0" fontId="73" fillId="0" borderId="23" applyNumberFormat="0" applyFill="0" applyProtection="0">
      <alignment horizontal="left"/>
    </xf>
    <xf numFmtId="0" fontId="72" fillId="0" borderId="16" applyNumberFormat="0" applyFill="0" applyProtection="0">
      <alignment horizontal="left"/>
    </xf>
    <xf numFmtId="0" fontId="61" fillId="0" borderId="24" applyNumberFormat="0" applyFill="0" applyAlignment="0" applyProtection="0"/>
    <xf numFmtId="0" fontId="74" fillId="0" borderId="19" applyNumberFormat="0" applyFill="0" applyAlignment="0" applyProtection="0"/>
    <xf numFmtId="0" fontId="75" fillId="46" borderId="8" applyNumberFormat="0" applyAlignment="0" applyProtection="0"/>
    <xf numFmtId="0" fontId="75" fillId="39" borderId="25" applyNumberFormat="0" applyProtection="0">
      <alignment horizontal="left"/>
    </xf>
    <xf numFmtId="0" fontId="75" fillId="39" borderId="25" applyNumberFormat="0" applyProtection="0">
      <alignment horizontal="left"/>
    </xf>
    <xf numFmtId="0" fontId="75" fillId="39" borderId="25" applyNumberFormat="0" applyProtection="0">
      <alignment horizontal="left"/>
    </xf>
    <xf numFmtId="0" fontId="75" fillId="39" borderId="25" applyNumberFormat="0" applyProtection="0">
      <alignment horizontal="left"/>
    </xf>
    <xf numFmtId="0" fontId="75" fillId="62" borderId="8" applyNumberFormat="0" applyProtection="0">
      <alignment horizontal="left"/>
    </xf>
    <xf numFmtId="0" fontId="23" fillId="46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66" fillId="22" borderId="7" applyNumberFormat="0" applyAlignment="0" applyProtection="0"/>
    <xf numFmtId="0" fontId="80" fillId="16" borderId="7" applyNumberFormat="0" applyProtection="0">
      <alignment horizontal="left"/>
    </xf>
    <xf numFmtId="0" fontId="80" fillId="16" borderId="7" applyNumberFormat="0" applyProtection="0">
      <alignment horizontal="left"/>
    </xf>
    <xf numFmtId="0" fontId="80" fillId="16" borderId="7" applyNumberFormat="0" applyProtection="0">
      <alignment horizontal="left"/>
    </xf>
    <xf numFmtId="0" fontId="80" fillId="16" borderId="7" applyNumberFormat="0" applyProtection="0">
      <alignment horizontal="left"/>
    </xf>
    <xf numFmtId="0" fontId="66" fillId="31" borderId="7" applyNumberFormat="0" applyProtection="0">
      <alignment horizontal="left"/>
    </xf>
    <xf numFmtId="0" fontId="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8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74" fillId="0" borderId="24" applyNumberFormat="0" applyFill="0" applyAlignment="0" applyProtection="0"/>
    <xf numFmtId="0" fontId="74" fillId="0" borderId="26" applyNumberFormat="0" applyFill="0" applyProtection="0">
      <alignment horizontal="left"/>
    </xf>
    <xf numFmtId="0" fontId="74" fillId="0" borderId="26" applyNumberFormat="0" applyFill="0" applyProtection="0">
      <alignment horizontal="left"/>
    </xf>
    <xf numFmtId="0" fontId="74" fillId="0" borderId="26" applyNumberFormat="0" applyFill="0" applyProtection="0">
      <alignment horizontal="left"/>
    </xf>
    <xf numFmtId="0" fontId="74" fillId="0" borderId="26" applyNumberFormat="0" applyFill="0" applyProtection="0">
      <alignment horizontal="left"/>
    </xf>
    <xf numFmtId="0" fontId="74" fillId="0" borderId="24" applyNumberFormat="0" applyFill="0" applyProtection="0">
      <alignment horizontal="left"/>
    </xf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63" borderId="0" applyNumberFormat="0" applyBorder="0" applyProtection="0">
      <alignment horizontal="left"/>
    </xf>
    <xf numFmtId="0" fontId="85" fillId="63" borderId="0" applyNumberFormat="0" applyBorder="0" applyProtection="0">
      <alignment horizontal="left"/>
    </xf>
    <xf numFmtId="0" fontId="85" fillId="63" borderId="0" applyNumberFormat="0" applyBorder="0" applyProtection="0">
      <alignment horizontal="left"/>
    </xf>
    <xf numFmtId="0" fontId="85" fillId="63" borderId="0" applyNumberFormat="0" applyBorder="0" applyProtection="0">
      <alignment horizontal="left"/>
    </xf>
    <xf numFmtId="0" fontId="85" fillId="13" borderId="0" applyNumberFormat="0" applyBorder="0" applyProtection="0">
      <alignment horizontal="left"/>
    </xf>
    <xf numFmtId="0" fontId="27" fillId="0" borderId="0" applyNumberFormat="0" applyFill="0" applyBorder="0" applyAlignment="0" applyProtection="0"/>
    <xf numFmtId="0" fontId="15" fillId="4" borderId="17" applyNumberFormat="0" applyFont="0" applyAlignment="0" applyProtection="0"/>
    <xf numFmtId="0" fontId="11" fillId="4" borderId="17" applyNumberFormat="0" applyFont="0" applyAlignment="0" applyProtection="0"/>
    <xf numFmtId="0" fontId="16" fillId="4" borderId="17" applyNumberFormat="0" applyFont="0" applyAlignment="0" applyProtection="0"/>
    <xf numFmtId="0" fontId="11" fillId="4" borderId="17" applyNumberFormat="0" applyFont="0" applyAlignment="0" applyProtection="0"/>
    <xf numFmtId="0" fontId="86" fillId="32" borderId="17" applyNumberFormat="0" applyProtection="0">
      <alignment horizontal="left"/>
    </xf>
    <xf numFmtId="0" fontId="86" fillId="32" borderId="17" applyNumberFormat="0" applyProtection="0">
      <alignment horizontal="left"/>
    </xf>
    <xf numFmtId="0" fontId="86" fillId="32" borderId="17" applyNumberFormat="0" applyProtection="0">
      <alignment horizontal="left"/>
    </xf>
    <xf numFmtId="0" fontId="86" fillId="32" borderId="17" applyNumberFormat="0" applyProtection="0">
      <alignment horizontal="left"/>
    </xf>
    <xf numFmtId="0" fontId="86" fillId="64" borderId="17" applyNumberFormat="0" applyProtection="0">
      <alignment horizontal="left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65" fillId="22" borderId="18" applyNumberFormat="0" applyAlignment="0" applyProtection="0"/>
    <xf numFmtId="0" fontId="65" fillId="31" borderId="18" applyNumberFormat="0" applyProtection="0">
      <alignment horizontal="left"/>
    </xf>
    <xf numFmtId="0" fontId="65" fillId="31" borderId="18" applyNumberFormat="0" applyProtection="0">
      <alignment horizontal="left"/>
    </xf>
    <xf numFmtId="0" fontId="65" fillId="65" borderId="18" applyNumberFormat="0" applyAlignment="0" applyProtection="0"/>
    <xf numFmtId="0" fontId="74" fillId="16" borderId="27" applyNumberFormat="0" applyProtection="0">
      <alignment horizontal="left"/>
    </xf>
    <xf numFmtId="0" fontId="74" fillId="16" borderId="27" applyNumberFormat="0" applyProtection="0">
      <alignment horizontal="left"/>
    </xf>
    <xf numFmtId="0" fontId="74" fillId="16" borderId="27" applyNumberFormat="0" applyProtection="0">
      <alignment horizontal="left"/>
    </xf>
    <xf numFmtId="0" fontId="74" fillId="16" borderId="27" applyNumberFormat="0" applyProtection="0">
      <alignment horizontal="left"/>
    </xf>
    <xf numFmtId="0" fontId="52" fillId="0" borderId="16" applyNumberFormat="0" applyFill="0" applyAlignment="0" applyProtection="0"/>
    <xf numFmtId="0" fontId="87" fillId="24" borderId="0" applyNumberFormat="0" applyBorder="0" applyAlignment="0" applyProtection="0"/>
    <xf numFmtId="0" fontId="88" fillId="32" borderId="0" applyNumberFormat="0" applyBorder="0" applyProtection="0">
      <alignment horizontal="left"/>
    </xf>
    <xf numFmtId="0" fontId="88" fillId="32" borderId="0" applyNumberFormat="0" applyBorder="0" applyProtection="0">
      <alignment horizontal="left"/>
    </xf>
    <xf numFmtId="0" fontId="88" fillId="32" borderId="0" applyNumberFormat="0" applyBorder="0" applyProtection="0">
      <alignment horizontal="left"/>
    </xf>
    <xf numFmtId="0" fontId="88" fillId="32" borderId="0" applyNumberFormat="0" applyBorder="0" applyProtection="0">
      <alignment horizontal="left"/>
    </xf>
    <xf numFmtId="0" fontId="87" fillId="66" borderId="0" applyNumberFormat="0" applyBorder="0" applyProtection="0">
      <alignment horizontal="left"/>
    </xf>
    <xf numFmtId="0" fontId="14" fillId="0" borderId="0"/>
    <xf numFmtId="0" fontId="14" fillId="0" borderId="0"/>
    <xf numFmtId="0" fontId="2" fillId="0" borderId="0"/>
    <xf numFmtId="0" fontId="89" fillId="0" borderId="1">
      <alignment vertical="center" wrapText="1"/>
    </xf>
    <xf numFmtId="0" fontId="11" fillId="0" borderId="0">
      <alignment vertical="justify"/>
    </xf>
    <xf numFmtId="0" fontId="73" fillId="0" borderId="0" applyNumberFormat="0" applyFill="0" applyBorder="0" applyAlignment="0" applyProtection="0"/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90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62" fillId="0" borderId="0" applyNumberFormat="0" applyFill="0" applyBorder="0" applyAlignment="0" applyProtection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91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92" fontId="2" fillId="0" borderId="0" applyFill="0" applyBorder="0" applyAlignment="0" applyProtection="0"/>
    <xf numFmtId="174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29" fillId="8" borderId="0" applyNumberFormat="0" applyBorder="0" applyAlignment="0" applyProtection="0"/>
    <xf numFmtId="194" fontId="92" fillId="49" borderId="28" applyFill="0" applyBorder="0">
      <alignment horizontal="center" vertical="center" wrapText="1"/>
      <protection locked="0"/>
    </xf>
    <xf numFmtId="181" fontId="93" fillId="0" borderId="0">
      <alignment wrapText="1"/>
    </xf>
    <xf numFmtId="181" fontId="28" fillId="0" borderId="0">
      <alignment wrapText="1"/>
    </xf>
  </cellStyleXfs>
  <cellXfs count="68">
    <xf numFmtId="0" fontId="0" fillId="0" borderId="0" xfId="0"/>
    <xf numFmtId="0" fontId="0" fillId="0" borderId="0" xfId="0"/>
    <xf numFmtId="0" fontId="94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/>
    <xf numFmtId="0" fontId="96" fillId="0" borderId="1" xfId="0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6" xfId="1" applyNumberFormat="1" applyFont="1" applyFill="1" applyBorder="1" applyAlignment="1">
      <alignment horizontal="center" wrapText="1"/>
    </xf>
    <xf numFmtId="0" fontId="94" fillId="0" borderId="1" xfId="0" applyFont="1" applyBorder="1" applyAlignment="1">
      <alignment horizontal="center"/>
    </xf>
    <xf numFmtId="0" fontId="97" fillId="0" borderId="0" xfId="0" applyFont="1"/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wrapText="1"/>
    </xf>
    <xf numFmtId="0" fontId="7" fillId="0" borderId="29" xfId="1" applyNumberFormat="1" applyFont="1" applyFill="1" applyBorder="1" applyAlignment="1">
      <alignment horizontal="center" wrapText="1"/>
    </xf>
    <xf numFmtId="49" fontId="99" fillId="0" borderId="1" xfId="0" applyNumberFormat="1" applyFont="1" applyBorder="1" applyAlignment="1">
      <alignment horizontal="center" wrapText="1"/>
    </xf>
    <xf numFmtId="0" fontId="99" fillId="0" borderId="1" xfId="0" applyFont="1" applyBorder="1" applyAlignment="1">
      <alignment wrapText="1"/>
    </xf>
    <xf numFmtId="4" fontId="99" fillId="0" borderId="1" xfId="0" applyNumberFormat="1" applyFont="1" applyBorder="1" applyAlignment="1">
      <alignment horizontal="center" wrapText="1"/>
    </xf>
    <xf numFmtId="49" fontId="94" fillId="0" borderId="1" xfId="0" applyNumberFormat="1" applyFont="1" applyBorder="1" applyAlignment="1">
      <alignment horizontal="center" wrapText="1"/>
    </xf>
    <xf numFmtId="0" fontId="94" fillId="0" borderId="1" xfId="0" applyFont="1" applyBorder="1" applyAlignment="1">
      <alignment wrapText="1"/>
    </xf>
    <xf numFmtId="4" fontId="94" fillId="0" borderId="1" xfId="0" applyNumberFormat="1" applyFont="1" applyBorder="1" applyAlignment="1">
      <alignment horizontal="center" wrapText="1"/>
    </xf>
    <xf numFmtId="4" fontId="94" fillId="0" borderId="1" xfId="0" applyNumberFormat="1" applyFont="1" applyFill="1" applyBorder="1" applyAlignment="1">
      <alignment horizontal="center" wrapText="1"/>
    </xf>
    <xf numFmtId="0" fontId="99" fillId="0" borderId="1" xfId="0" applyFont="1" applyBorder="1" applyAlignment="1">
      <alignment horizontal="left" wrapText="1"/>
    </xf>
    <xf numFmtId="165" fontId="99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4" fillId="0" borderId="5" xfId="0" applyFont="1" applyBorder="1" applyAlignment="1"/>
    <xf numFmtId="0" fontId="7" fillId="0" borderId="5" xfId="0" applyFont="1" applyBorder="1" applyAlignment="1">
      <alignment horizontal="center" vertical="center"/>
    </xf>
    <xf numFmtId="0" fontId="96" fillId="0" borderId="1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02" fillId="0" borderId="1" xfId="0" applyNumberFormat="1" applyFont="1" applyBorder="1" applyAlignment="1">
      <alignment horizontal="center"/>
    </xf>
    <xf numFmtId="195" fontId="1" fillId="0" borderId="1" xfId="0" applyNumberFormat="1" applyFont="1" applyBorder="1" applyAlignment="1">
      <alignment horizontal="center"/>
    </xf>
    <xf numFmtId="195" fontId="102" fillId="0" borderId="1" xfId="0" applyNumberFormat="1" applyFont="1" applyBorder="1" applyAlignment="1">
      <alignment horizontal="center"/>
    </xf>
    <xf numFmtId="0" fontId="103" fillId="0" borderId="0" xfId="0" applyFont="1"/>
    <xf numFmtId="0" fontId="99" fillId="0" borderId="0" xfId="0" applyFont="1"/>
    <xf numFmtId="4" fontId="0" fillId="0" borderId="0" xfId="0" applyNumberFormat="1"/>
    <xf numFmtId="196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49" fontId="99" fillId="0" borderId="1" xfId="0" applyNumberFormat="1" applyFont="1" applyFill="1" applyBorder="1" applyAlignment="1">
      <alignment horizontal="center" wrapText="1"/>
    </xf>
    <xf numFmtId="0" fontId="99" fillId="0" borderId="1" xfId="0" applyFont="1" applyFill="1" applyBorder="1" applyAlignment="1">
      <alignment wrapText="1"/>
    </xf>
    <xf numFmtId="4" fontId="99" fillId="0" borderId="1" xfId="0" applyNumberFormat="1" applyFont="1" applyFill="1" applyBorder="1" applyAlignment="1">
      <alignment horizontal="center" wrapText="1"/>
    </xf>
    <xf numFmtId="4" fontId="104" fillId="0" borderId="0" xfId="0" applyNumberFormat="1" applyFont="1"/>
    <xf numFmtId="49" fontId="94" fillId="0" borderId="1" xfId="0" applyNumberFormat="1" applyFont="1" applyFill="1" applyBorder="1" applyAlignment="1">
      <alignment horizontal="center" wrapText="1"/>
    </xf>
    <xf numFmtId="0" fontId="94" fillId="0" borderId="1" xfId="0" applyFont="1" applyFill="1" applyBorder="1" applyAlignment="1">
      <alignment wrapText="1"/>
    </xf>
    <xf numFmtId="4" fontId="102" fillId="0" borderId="1" xfId="0" applyNumberFormat="1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0" fontId="96" fillId="0" borderId="1" xfId="0" applyFont="1" applyBorder="1" applyAlignment="1">
      <alignment horizontal="center" vertical="center" wrapText="1"/>
    </xf>
    <xf numFmtId="0" fontId="105" fillId="0" borderId="0" xfId="0" applyFont="1"/>
    <xf numFmtId="197" fontId="7" fillId="0" borderId="1" xfId="0" applyNumberFormat="1" applyFont="1" applyBorder="1" applyAlignment="1">
      <alignment horizontal="center" wrapText="1"/>
    </xf>
    <xf numFmtId="9" fontId="0" fillId="0" borderId="0" xfId="0" applyNumberFormat="1" applyFill="1"/>
    <xf numFmtId="0" fontId="0" fillId="0" borderId="0" xfId="0" applyFill="1"/>
    <xf numFmtId="0" fontId="95" fillId="0" borderId="0" xfId="0" applyFont="1" applyAlignment="1">
      <alignment horizontal="center"/>
    </xf>
    <xf numFmtId="0" fontId="96" fillId="0" borderId="2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 wrapText="1"/>
    </xf>
    <xf numFmtId="0" fontId="96" fillId="0" borderId="6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6" fillId="0" borderId="1" xfId="0" applyFont="1" applyBorder="1" applyAlignment="1">
      <alignment horizontal="center" vertical="center" wrapText="1"/>
    </xf>
  </cellXfs>
  <cellStyles count="955">
    <cellStyle name="_090730_ХТГ_2010_поточка" xfId="2"/>
    <cellStyle name="_15 рух коштiв за червень" xfId="3"/>
    <cellStyle name="_15 рух коштiв за червень_ЗапасыЛена2" xfId="4"/>
    <cellStyle name="_15 рух коштiв за червень_ТЕПЛО_ЗАГАЛЬНА_з_01_01_14" xfId="5"/>
    <cellStyle name="_15 рух коштiв за червень_ТЕЦ 2013" xfId="6"/>
    <cellStyle name="_15 рух коштiв за червень_УГПБ_new" xfId="7"/>
    <cellStyle name="_15 рух коштiв за червень_Форма для B-BB" xfId="8"/>
    <cellStyle name="_2008 інвестиції" xfId="9"/>
    <cellStyle name="_2008 інвестиції_ЗапасыЛена2" xfId="10"/>
    <cellStyle name="_2008 інвестиції_УГПБ_new" xfId="11"/>
    <cellStyle name="_2008 інвестиції_Форма для B-BB" xfId="12"/>
    <cellStyle name="_275 наказ_нак" xfId="13"/>
    <cellStyle name="_275 наказ_нак_ТЕПЛО_ЗАГАЛЬНА_з_01_01_14" xfId="14"/>
    <cellStyle name="_275 наказ_нак_ТЕЦ 2013" xfId="15"/>
    <cellStyle name="_6_ДовЁдка для КР К╡ 2010 Дод_3" xfId="16"/>
    <cellStyle name="_6_ДовЁдка для КР К╡ 2010 Дод_3_ЗапасыЛена2" xfId="17"/>
    <cellStyle name="_6_ДовЁдка для КР К╡ 2010 Дод_3_УГПБ_new" xfId="18"/>
    <cellStyle name="_6_ДовЁдка для КР К╡ 2010 Дод_3_Форма для B-BB" xfId="19"/>
    <cellStyle name="_Fakt_2" xfId="20"/>
    <cellStyle name="_Ieai 08_.eai._ai. eai._iaano.(ia __e)-1 c iaeaaiaiiyi - copy" xfId="21"/>
    <cellStyle name="_Ieai 08_.eai._ai. eai._iaano.(ia __e)-1 c iaeaaiaiiyi - copy_ЗапасыЛена2" xfId="22"/>
    <cellStyle name="_Ieai 08_.eai._ai. eai._iaano.(ia __e)-1 c iaeaaiaiiyi - copy_УГПБ_new" xfId="23"/>
    <cellStyle name="_Ieai 08_.eai._ai. eai._iaano.(ia __e)-1 c iaeaaiaiiyi - copy_Форма для B-BB" xfId="24"/>
    <cellStyle name="_Plan_09_1_forma" xfId="25"/>
    <cellStyle name="_Plan_09_1_forma_ЗапасыЛена2" xfId="26"/>
    <cellStyle name="_Plan_09_1_forma_ЗапасыЛена2_бюджет новая форма2" xfId="27"/>
    <cellStyle name="_Plan_09_1_forma_УГПБ_new" xfId="28"/>
    <cellStyle name="_Plan_09_1_forma_УГПБ_new_бюджет новая форма2" xfId="29"/>
    <cellStyle name="_Plan_09_1_forma_Форма для B-BB" xfId="30"/>
    <cellStyle name="_Plan_09_1_forma_Форма для B-BB_бюджет новая форма2" xfId="31"/>
    <cellStyle name="_UTG 11 plan ckorr" xfId="32"/>
    <cellStyle name="_Бланк на нараду (1)" xfId="33"/>
    <cellStyle name="_Бланк на нараду (1)_ЗапасыЛена2" xfId="34"/>
    <cellStyle name="_Бланк на нараду (1)_ЗапасыЛена2_бюджет новая форма2" xfId="35"/>
    <cellStyle name="_Бланк на нараду (1)_УГПБ_new" xfId="36"/>
    <cellStyle name="_Бланк на нараду (1)_УГПБ_new_бюджет новая форма2" xfId="37"/>
    <cellStyle name="_Бланк на нараду (1)_Форма для B-BB" xfId="38"/>
    <cellStyle name="_Бланк на нараду (1)_Форма для B-BB_бюджет новая форма2" xfId="39"/>
    <cellStyle name="_БМФ " xfId="40"/>
    <cellStyle name="_БМФ _ЗапасыЛена2" xfId="41"/>
    <cellStyle name="_БМФ _ЗапасыЛена2_бюджет новая форма2" xfId="42"/>
    <cellStyle name="_БМФ _УГПБ_new" xfId="43"/>
    <cellStyle name="_БМФ _УГПБ_new_бюджет новая форма2" xfId="44"/>
    <cellStyle name="_БМФ _Форма для B-BB" xfId="45"/>
    <cellStyle name="_БМФ _Форма для B-BB_бюджет новая форма2" xfId="46"/>
    <cellStyle name="_ВГЕ Кап буд план 09" xfId="47"/>
    <cellStyle name="_ВГЕ Кап буд план 09_ЗапасыЛена2" xfId="48"/>
    <cellStyle name="_ВГЕ Кап буд план 09_УГПБ_new" xfId="49"/>
    <cellStyle name="_ВГЕ Кап буд план 09_Форма для B-BB" xfId="50"/>
    <cellStyle name="_ВРТП К_ 2009" xfId="51"/>
    <cellStyle name="_ВРТП К_ 2009_ЗапасыЛена2" xfId="52"/>
    <cellStyle name="_ВРТП К_ 2009_ЗапасыЛена2_бюджет новая форма2" xfId="53"/>
    <cellStyle name="_ВРТП К_ 2009_УГПБ_new" xfId="54"/>
    <cellStyle name="_ВРТП К_ 2009_УГПБ_new_бюджет новая форма2" xfId="55"/>
    <cellStyle name="_ВРТП К_ 2009_Форма для B-BB" xfId="56"/>
    <cellStyle name="_ВРТП К_ 2009_Форма для B-BB_бюджет новая форма2" xfId="57"/>
    <cellStyle name="_Для Юли рем Кинвест хвост" xfId="58"/>
    <cellStyle name="_Для Юли рем Кинвест хвост_ЗапасыЛена2" xfId="59"/>
    <cellStyle name="_Для Юли рем Кинвест хвост_УГПБ_new" xfId="60"/>
    <cellStyle name="_Для Юли рем Кинвест хвост_Форма для B-BB" xfId="61"/>
    <cellStyle name="_Дов. Процак кориг.плану на 01.04.07-2" xfId="62"/>
    <cellStyle name="_Дов. Процак кориг.плану на 01.04.07-2_ЗапасыЛена2" xfId="63"/>
    <cellStyle name="_Дов. Процак кориг.плану на 01.04.07-2_УГПБ_new" xfId="64"/>
    <cellStyle name="_Дов. Процак кориг.плану на 01.04.07-2_Форма для B-BB" xfId="65"/>
    <cellStyle name="_Довдка тендер на 12 07 10" xfId="66"/>
    <cellStyle name="_Довдка тендер на 12 07 10_ЗапасыЛена2" xfId="67"/>
    <cellStyle name="_Довдка тендер на 12 07 10_УГПБ_new" xfId="68"/>
    <cellStyle name="_Довдка тендер на 12 07 10_Форма для B-BB" xfId="69"/>
    <cellStyle name="_Довідка капбудівн" xfId="70"/>
    <cellStyle name="_Довідка капбудівн_ЗапасыЛена2" xfId="71"/>
    <cellStyle name="_Довідка капбудівн_ЗапасыЛена2_бюджет новая форма2" xfId="72"/>
    <cellStyle name="_Довідка капбудівн_УГПБ_new" xfId="73"/>
    <cellStyle name="_Довідка капбудівн_УГПБ_new_бюджет новая форма2" xfId="74"/>
    <cellStyle name="_Довідка капбудівн_Форма для B-BB" xfId="75"/>
    <cellStyle name="_Довідка капбудівн_Форма для B-BB_бюджет новая форма2" xfId="76"/>
    <cellStyle name="_довідка остання" xfId="77"/>
    <cellStyle name="_довідка остання_ЗапасыЛена2" xfId="78"/>
    <cellStyle name="_довідка остання_УГПБ_new" xfId="79"/>
    <cellStyle name="_довідка остання_Форма для B-BB" xfId="80"/>
    <cellStyle name="_Довідка про хід будівництва ДК 2кв 2008" xfId="81"/>
    <cellStyle name="_Довідка про хід будівництва ДК 2кв 2008_ЗапасыЛена2" xfId="82"/>
    <cellStyle name="_Довідка про хід будівництва ДК 2кв 2008_УГПБ_new" xfId="83"/>
    <cellStyle name="_Довідка про хід будівництва ДК 2кв 2008_Форма для B-BB" xfId="84"/>
    <cellStyle name="_Додатки до финплану 27-08" xfId="85"/>
    <cellStyle name="_Додатки до финплану 27-08_бюджет новая форма2" xfId="86"/>
    <cellStyle name="_ДодатокМТР" xfId="87"/>
    <cellStyle name="_ДодатокМТР_2011 - 2009(ОЧИК2010)" xfId="88"/>
    <cellStyle name="_ДодатокМТР_Директор 2011-Шаблон" xfId="89"/>
    <cellStyle name="_ДодатокМТР_ЗапасыЛена2" xfId="90"/>
    <cellStyle name="_ДодатокМТР_ив022Книга1" xfId="91"/>
    <cellStyle name="_ДодатокМТР_Книга1" xfId="92"/>
    <cellStyle name="_ДодатокМТР_План 11.11.2011" xfId="93"/>
    <cellStyle name="_ДодатокМТР_План 2011 НАК (04)нак" xfId="94"/>
    <cellStyle name="_ДодатокМТР_План 2011 НАК (2004)нак" xfId="95"/>
    <cellStyle name="_ДодатокМТР_План 2011 НАК (23.12)бс" xfId="96"/>
    <cellStyle name="_ДодатокМТР_План 2011 НАК 17 08" xfId="97"/>
    <cellStyle name="_ДодатокМТР_УГПБ_new" xfId="98"/>
    <cellStyle name="_ДодатокМТР_Форма для B-BB" xfId="99"/>
    <cellStyle name="_ДТГ новій" xfId="100"/>
    <cellStyle name="_ДТГ новій_ЗапасыЛена2" xfId="101"/>
    <cellStyle name="_ДТГ новій_ЗапасыЛена2_бюджет новая форма2" xfId="102"/>
    <cellStyle name="_ДТГ новій_УГПБ_new" xfId="103"/>
    <cellStyle name="_ДТГ новій_УГПБ_new_бюджет новая форма2" xfId="104"/>
    <cellStyle name="_ДТГ новій_Форма для B-BB" xfId="105"/>
    <cellStyle name="_ДТГ новій_Форма для B-BB_бюджет новая форма2" xfId="106"/>
    <cellStyle name="_ДТГ оборудование ИНМА 2010 план" xfId="107"/>
    <cellStyle name="_ДТГ оборудование ИНМА 2010 план_ЗапасыЛена2" xfId="108"/>
    <cellStyle name="_ДТГ оборудование ИНМА 2010 план_УГПБ_new" xfId="109"/>
    <cellStyle name="_ДТГ оборудование ИНМА 2010 план_Форма для B-BB" xfId="110"/>
    <cellStyle name="_Жовтень на 8 число" xfId="111"/>
    <cellStyle name="_Жовтень на 8 число_ЗапасыЛена2" xfId="112"/>
    <cellStyle name="_Жовтень на 8 число_ЗапасыЛена2_бюджет новая форма2" xfId="113"/>
    <cellStyle name="_Жовтень на 8 число_УГПБ_new" xfId="114"/>
    <cellStyle name="_Жовтень на 8 число_УГПБ_new_бюджет новая форма2" xfId="115"/>
    <cellStyle name="_Жовтень на 8 число_Форма для B-BB" xfId="116"/>
    <cellStyle name="_Жовтень на 8 число_Форма для B-BB_бюджет новая форма2" xfId="117"/>
    <cellStyle name="_Зв_тКР-_нвестиц__ по ДК" xfId="118"/>
    <cellStyle name="_Зв_тКР-_нвестиц__ по ДК_ЗапасыЛена2" xfId="119"/>
    <cellStyle name="_Зв_тКР-_нвестиц__ по ДК_УГПБ_new" xfId="120"/>
    <cellStyle name="_Зв_тКР-_нвестиц__ по ДК_Форма для B-BB" xfId="121"/>
    <cellStyle name="_Звит UTG 10 рух коштив+ нарахування" xfId="122"/>
    <cellStyle name="_Зворот " xfId="123"/>
    <cellStyle name="_Зворот _ЗапасыЛена2" xfId="124"/>
    <cellStyle name="_Зворот _ЗапасыЛена2_бюджет новая форма2" xfId="125"/>
    <cellStyle name="_Зворот _УГПБ_new" xfId="126"/>
    <cellStyle name="_Зворот _УГПБ_new_бюджет новая форма2" xfId="127"/>
    <cellStyle name="_Зворот _Форма для B-BB" xfId="128"/>
    <cellStyle name="_Зворот _Форма для B-BB_бюджет новая форма2" xfId="129"/>
    <cellStyle name="_ИТГ План КИ 2009 2_1" xfId="130"/>
    <cellStyle name="_ИТГ План КИ 2009 2_1_ЗапасыЛена2" xfId="131"/>
    <cellStyle name="_ИТГ План КИ 2009 2_1_УГПБ_new" xfId="132"/>
    <cellStyle name="_ИТГ План КИ 2009 2_1_Форма для B-BB" xfId="133"/>
    <cellStyle name="_Кап план2009 Техдиагаз Коригований" xfId="134"/>
    <cellStyle name="_Кап план2009 Техдиагаз Коригований_ЗапасыЛена2" xfId="135"/>
    <cellStyle name="_Кап план2009 Техдиагаз Коригований_УГПБ_new" xfId="136"/>
    <cellStyle name="_Кап план2009 Техдиагаз Коригований_Форма для B-BB" xfId="137"/>
    <cellStyle name="_КапИВЦ2010-2" xfId="138"/>
    <cellStyle name="_КапИВЦ2010-2_ЗапасыЛена2" xfId="139"/>
    <cellStyle name="_КапИВЦ2010-2_УГПБ_new" xfId="140"/>
    <cellStyle name="_КапИВЦ2010-2_Форма для B-BB" xfId="141"/>
    <cellStyle name="_Капремонт сводный  на 2010 по УМГ ХТГ" xfId="142"/>
    <cellStyle name="_Капремонт сводный  на 2010 по УМГ ХТГ_ЗапасыЛена2" xfId="143"/>
    <cellStyle name="_Капремонт сводный  на 2010 по УМГ ХТГ_УГПБ_new" xfId="144"/>
    <cellStyle name="_Капремонт сводный  на 2010 по УМГ ХТГ_Форма для B-BB" xfId="145"/>
    <cellStyle name="_Квартиры 2010" xfId="146"/>
    <cellStyle name="_Квартиры 2010_ЗапасыЛена2" xfId="147"/>
    <cellStyle name="_Квартиры 2010_УГПБ_new" xfId="148"/>
    <cellStyle name="_Квартиры 2010_Форма для B-BB" xfId="149"/>
    <cellStyle name="_КІплан" xfId="150"/>
    <cellStyle name="_КІплан (1)" xfId="151"/>
    <cellStyle name="_КІплан (1)_ЗапасыЛена2" xfId="152"/>
    <cellStyle name="_КІплан (1)_УГПБ_new" xfId="153"/>
    <cellStyle name="_КІплан (1)_Форма для B-BB" xfId="154"/>
    <cellStyle name="_КІплан_ЗапасыЛена2" xfId="155"/>
    <cellStyle name="_КІплан_УГПБ_new" xfId="156"/>
    <cellStyle name="_КІплан_Форма для B-BB" xfId="157"/>
    <cellStyle name="_Книга1" xfId="158"/>
    <cellStyle name="_Книга1_ЗапасыЛена2" xfId="159"/>
    <cellStyle name="_Книга1_ЗапасыЛена2_бюджет новая форма2" xfId="160"/>
    <cellStyle name="_Книга1_УГПБ_new" xfId="161"/>
    <cellStyle name="_Книга1_УГПБ_new_бюджет новая форма2" xfId="162"/>
    <cellStyle name="_Книга1_Форма для B-BB" xfId="163"/>
    <cellStyle name="_Книга1_Форма для B-BB_бюджет новая форма2" xfId="164"/>
    <cellStyle name="_Копия ПОТОЧКА_КТГ_ПР 2010" xfId="165"/>
    <cellStyle name="_КР по предл. филий" xfId="166"/>
    <cellStyle name="_КР по предл. филий_ЗапасыЛена2" xfId="167"/>
    <cellStyle name="_КР по предл. филий_ЗапасыЛена2_бюджет новая форма2" xfId="168"/>
    <cellStyle name="_КР по предл. филий_УГПБ_new" xfId="169"/>
    <cellStyle name="_КР по предл. филий_УГПБ_new_бюджет новая форма2" xfId="170"/>
    <cellStyle name="_КР по предл. филий_Форма для B-BB" xfId="171"/>
    <cellStyle name="_КР по предл. филий_Форма для B-BB_бюджет новая форма2" xfId="172"/>
    <cellStyle name="_КР_инвестиции" xfId="173"/>
    <cellStyle name="_КР_инвестиции_ЗапасыЛена2" xfId="174"/>
    <cellStyle name="_КР_инвестиции_ЗапасыЛена2_бюджет новая форма2" xfId="175"/>
    <cellStyle name="_КР_инвестиции_УГПБ_new" xfId="176"/>
    <cellStyle name="_КР_инвестиции_УГПБ_new_бюджет новая форма2" xfId="177"/>
    <cellStyle name="_КР_инвестиции_Форма для B-BB" xfId="178"/>
    <cellStyle name="_КР_инвестиции_Форма для B-BB_бюджет новая форма2" xfId="179"/>
    <cellStyle name="_Крит_деятельности" xfId="180"/>
    <cellStyle name="_Крит_деятельности_ЗапасыЛена2" xfId="181"/>
    <cellStyle name="_Крит_деятельности_ЗапасыЛена2_бюджет новая форма2" xfId="182"/>
    <cellStyle name="_Крит_деятельности_УГПБ_new" xfId="183"/>
    <cellStyle name="_Крит_деятельности_УГПБ_new_бюджет новая форма2" xfId="184"/>
    <cellStyle name="_Крит_деятельности_Форма для B-BB" xfId="185"/>
    <cellStyle name="_Крит_деятельности_Форма для B-BB_бюджет новая форма2" xfId="186"/>
    <cellStyle name="_НАК розпорядження 275(н)" xfId="187"/>
    <cellStyle name="_НАК розпорядження 275(н)_ЗапасыЛена2" xfId="188"/>
    <cellStyle name="_НАК розпорядження 275(н)_ТЕПЛО_ЗАГАЛЬНА_з_01_01_14" xfId="189"/>
    <cellStyle name="_НАК розпорядження 275(н)_ТЕЦ 2013" xfId="190"/>
    <cellStyle name="_НАК розпорядження 275(н)_УГПБ_new" xfId="191"/>
    <cellStyle name="_НАК розпорядження 275(н)_Форма для B-BB" xfId="192"/>
    <cellStyle name="_НТЕЦ_ФП_2008_Мин_корр 26.01" xfId="193"/>
    <cellStyle name="_Облад без кошторису" xfId="194"/>
    <cellStyle name="_Облад без кошторису_ЗапасыЛена2" xfId="195"/>
    <cellStyle name="_Облад без кошторису_УГПБ_new" xfId="196"/>
    <cellStyle name="_Облад без кошторису_Форма для B-BB" xfId="197"/>
    <cellStyle name="_ОДА-2010" xfId="198"/>
    <cellStyle name="_ОДА-2010_ЗапасыЛена2" xfId="199"/>
    <cellStyle name="_ОДА-2010_УГПБ_new" xfId="200"/>
    <cellStyle name="_ОДА-2010_Форма для B-BB" xfId="201"/>
    <cellStyle name="_ОДУ" xfId="202"/>
    <cellStyle name="_ОДУ_ЗапасыЛена2" xfId="203"/>
    <cellStyle name="_ОДУ_ЗапасыЛена2_бюджет новая форма2" xfId="204"/>
    <cellStyle name="_ОДУ_УГПБ_new" xfId="205"/>
    <cellStyle name="_ОДУ_УГПБ_new_бюджет новая форма2" xfId="206"/>
    <cellStyle name="_ОДУ_Форма для B-BB" xfId="207"/>
    <cellStyle name="_ОДУ_Форма для B-BB_бюджет новая форма2" xfId="208"/>
    <cellStyle name="_Отчет по КР КИ травень" xfId="209"/>
    <cellStyle name="_Отчет по КР КИ травень_ЗапасыЛена2" xfId="210"/>
    <cellStyle name="_Отчет по КР КИ травень_УГПБ_new" xfId="211"/>
    <cellStyle name="_Отчет по КР КИ травень_Форма для B-BB" xfId="212"/>
    <cellStyle name="_ПВР 2008 УАГ з ПДВ для УТГ" xfId="213"/>
    <cellStyle name="_ПВР 2008 УАГ з ПДВ для УТГ_ЗапасыЛена2" xfId="214"/>
    <cellStyle name="_ПВР 2008 УАГ з ПДВ для УТГ_УГПБ_new" xfId="215"/>
    <cellStyle name="_ПВР 2008 УАГ з ПДВ для УТГ_Форма для B-BB" xfId="216"/>
    <cellStyle name="_ПереликКР" xfId="217"/>
    <cellStyle name="_ПереликКР_ЗапасыЛена2" xfId="218"/>
    <cellStyle name="_ПереликКР_УГПБ_new" xfId="219"/>
    <cellStyle name="_ПереликКР_Форма для B-BB" xfId="220"/>
    <cellStyle name="_План  кап.рем. кап.інвест на 2008 нова форма" xfId="221"/>
    <cellStyle name="_План  кап.рем. кап.інвест на 2008 нова форма_ЗапасыЛена2" xfId="222"/>
    <cellStyle name="_План  кап.рем. кап.інвест на 2008 нова форма_УГПБ_new" xfId="223"/>
    <cellStyle name="_План  кап.рем. кап.інвест на 2008 нова форма_Форма для B-BB" xfId="224"/>
    <cellStyle name="_План  кап.рем. кварт" xfId="225"/>
    <cellStyle name="_План  кап.рем. кварт_ЗапасыЛена2" xfId="226"/>
    <cellStyle name="_План  кап.рем. кварт_УГПБ_new" xfId="227"/>
    <cellStyle name="_План  кап.рем. кварт_Форма для B-BB" xfId="228"/>
    <cellStyle name="_План 08р.кап.рем. кап.інвест.(на рік) (1)" xfId="229"/>
    <cellStyle name="_План 08р.кап.рем. кап.інвест.(на рік) (1)_ЗапасыЛена2" xfId="230"/>
    <cellStyle name="_План 08р.кап.рем. кап.інвест.(на рік) (1)_УГПБ_new" xfId="231"/>
    <cellStyle name="_План 08р.кап.рем. кап.інвест.(на рік) (1)_Форма для B-BB" xfId="232"/>
    <cellStyle name="_План 08р.кап.рем. кап.інвест.(на рік)-1" xfId="233"/>
    <cellStyle name="_План 08р.кап.рем. кап.інвест.(на рік)-1_ЗапасыЛена2" xfId="234"/>
    <cellStyle name="_План 08р.кап.рем. кап.інвест.(на рік)-1_УГПБ_new" xfId="235"/>
    <cellStyle name="_План 08р.кап.рем. кап.інвест.(на рік)-1_Форма для B-BB" xfId="236"/>
    <cellStyle name="_план 2010" xfId="237"/>
    <cellStyle name="_план 2010_ЗапасыЛена2" xfId="238"/>
    <cellStyle name="_план 2010_УГПБ_new" xfId="239"/>
    <cellStyle name="_план 2010_Форма для B-BB" xfId="240"/>
    <cellStyle name="_План КР (уточн.)" xfId="241"/>
    <cellStyle name="_План КР (уточн.)_ЗапасыЛена2" xfId="242"/>
    <cellStyle name="_План КР (уточн.)_ЗапасыЛена2_бюджет новая форма2" xfId="243"/>
    <cellStyle name="_План КР (уточн.)_УГПБ_new" xfId="244"/>
    <cellStyle name="_План КР (уточн.)_УГПБ_new_бюджет новая форма2" xfId="245"/>
    <cellStyle name="_План КР (уточн.)_Форма для B-BB" xfId="246"/>
    <cellStyle name="_План КР (уточн.)_Форма для B-BB_бюджет новая форма2" xfId="247"/>
    <cellStyle name="_План КР 2007 по ПСГ" xfId="248"/>
    <cellStyle name="_План КР 2007 по ПСГ_ЗапасыЛена2" xfId="249"/>
    <cellStyle name="_План КР 2007 по ПСГ_ЗапасыЛена2_бюджет новая форма2" xfId="250"/>
    <cellStyle name="_План КР 2007 по ПСГ_УГПБ_new" xfId="251"/>
    <cellStyle name="_План КР 2007 по ПСГ_УГПБ_new_бюджет новая форма2" xfId="252"/>
    <cellStyle name="_План КР 2007 по ПСГ_Форма для B-BB" xfId="253"/>
    <cellStyle name="_План КР 2007 по ПСГ_Форма для B-BB_бюджет новая форма2" xfId="254"/>
    <cellStyle name="_План КР 2009 ОДУ" xfId="255"/>
    <cellStyle name="_План КР 2009 ОДУ_ЗапасыЛена2" xfId="256"/>
    <cellStyle name="_План КР 2009 ОДУ_ЗапасыЛена2_бюджет новая форма2" xfId="257"/>
    <cellStyle name="_План КР 2009 ОДУ_УГПБ_new" xfId="258"/>
    <cellStyle name="_План КР 2009 ОДУ_УГПБ_new_бюджет новая форма2" xfId="259"/>
    <cellStyle name="_План КР 2009 ОДУ_Форма для B-BB" xfId="260"/>
    <cellStyle name="_План КР 2009 ОДУ_Форма для B-BB_бюджет новая форма2" xfId="261"/>
    <cellStyle name="_План_УТГ_скориг_свод_12(24.12.09)" xfId="262"/>
    <cellStyle name="_плана кап.инв.2008по ЭГ" xfId="263"/>
    <cellStyle name="_плана кап.инв.2008по ЭГ_ЗапасыЛена2" xfId="264"/>
    <cellStyle name="_плана кап.инв.2008по ЭГ_УГПБ_new" xfId="265"/>
    <cellStyle name="_плана кап.инв.2008по ЭГ_Форма для B-BB" xfId="266"/>
    <cellStyle name="_ПланКІ-2009-ДФК" xfId="267"/>
    <cellStyle name="_ПланКІ-2009-ДФК_ЗапасыЛена2" xfId="268"/>
    <cellStyle name="_ПланКІ-2009-ДФК_ЗапасыЛена2_бюджет новая форма2" xfId="269"/>
    <cellStyle name="_ПланКІ-2009-ДФК_УГПБ_new" xfId="270"/>
    <cellStyle name="_ПланКІ-2009-ДФК_УГПБ_new_бюджет новая форма2" xfId="271"/>
    <cellStyle name="_ПланКІ-2009-ДФК_Форма для B-BB" xfId="272"/>
    <cellStyle name="_ПланКІ-2009-ДФК_Форма для B-BB_бюджет новая форма2" xfId="273"/>
    <cellStyle name="_ПланКІ-2009-ЛТГ" xfId="274"/>
    <cellStyle name="_ПланКІ-2009-ЛТГ_ЗапасыЛена2" xfId="275"/>
    <cellStyle name="_ПланКІ-2009-ЛТГ_ЗапасыЛена2_бюджет новая форма2" xfId="276"/>
    <cellStyle name="_ПланКІ-2009-ЛТГ_УГПБ_new" xfId="277"/>
    <cellStyle name="_ПланКІ-2009-ЛТГ_УГПБ_new_бюджет новая форма2" xfId="278"/>
    <cellStyle name="_ПланКІ-2009-ЛТГ_Форма для B-BB" xfId="279"/>
    <cellStyle name="_ПланКІ-2009-ЛТГ_Форма для B-BB_бюджет новая форма2" xfId="280"/>
    <cellStyle name="_ПланКР-2009-уточ27-07-09" xfId="281"/>
    <cellStyle name="_ПланКР-2009-уточ27-07-09_ЗапасыЛена2" xfId="282"/>
    <cellStyle name="_ПланКР-2009-уточ27-07-09_УГПБ_new" xfId="283"/>
    <cellStyle name="_ПланКР-2009-уточ27-07-09_Форма для B-BB" xfId="284"/>
    <cellStyle name="_ПланКР-2009-уточ27-07-09фин" xfId="285"/>
    <cellStyle name="_ПланКР-2009-уточ27-07-09фин_ЗапасыЛена2" xfId="286"/>
    <cellStyle name="_ПланКР-2009-уточ27-07-09фин_УГПБ_new" xfId="287"/>
    <cellStyle name="_ПланКР-2009-уточ27-07-09фин_Форма для B-BB" xfId="288"/>
    <cellStyle name="_покварт остання" xfId="289"/>
    <cellStyle name="_покварт остання_ЗапасыЛена2" xfId="290"/>
    <cellStyle name="_покварт остання_УГПБ_new" xfId="291"/>
    <cellStyle name="_покварт остання_Форма для B-BB" xfId="292"/>
    <cellStyle name="_покварт)" xfId="293"/>
    <cellStyle name="_покварт)_ЗапасыЛена2" xfId="294"/>
    <cellStyle name="_покварт)_УГПБ_new" xfId="295"/>
    <cellStyle name="_покварт)_Форма для B-BB" xfId="296"/>
    <cellStyle name="_ПРГК сводний_" xfId="297"/>
    <cellStyle name="_Прогр. всіх видів рем. по ПСГ на 08р. ( на 08.11.07р.)." xfId="298"/>
    <cellStyle name="_Прогр. всіх видів рем. по ПСГ на 08р. ( на 08.11.07р.)._бюджет новая форма2" xfId="299"/>
    <cellStyle name="_Ремонти КТГ-2008" xfId="300"/>
    <cellStyle name="_Ремонти КТГ-2008 последние" xfId="301"/>
    <cellStyle name="_Ремонти КТГ-2008 последние_ЗапасыЛена2" xfId="302"/>
    <cellStyle name="_Ремонти КТГ-2008 последние_УГПБ_new" xfId="303"/>
    <cellStyle name="_Ремонти КТГ-2008 последние_Форма для B-BB" xfId="304"/>
    <cellStyle name="_Ремонти КТГ-2008_ЗапасыЛена2" xfId="305"/>
    <cellStyle name="_Ремонти КТГ-2008_УГПБ_new" xfId="306"/>
    <cellStyle name="_Ремонти КТГ-2008_Форма для B-BB" xfId="307"/>
    <cellStyle name="_Свод для плана 2009 ХТГ" xfId="308"/>
    <cellStyle name="_Свод для плана 2009 ХТГ_ЗапасыЛена2" xfId="309"/>
    <cellStyle name="_Свод для плана 2009 ХТГ_ЗапасыЛена2_бюджет новая форма2" xfId="310"/>
    <cellStyle name="_Свод для плана 2009 ХТГ_УГПБ_new" xfId="311"/>
    <cellStyle name="_Свод для плана 2009 ХТГ_УГПБ_new_бюджет новая форма2" xfId="312"/>
    <cellStyle name="_Свод для плана 2009 ХТГ_Форма для B-BB" xfId="313"/>
    <cellStyle name="_Свод для плана 2009 ХТГ_Форма для B-BB_бюджет новая форма2" xfId="314"/>
    <cellStyle name="_Таблиця 2" xfId="315"/>
    <cellStyle name="_Таблиця 2_ЗапасыЛена2" xfId="316"/>
    <cellStyle name="_Таблиця 2_УГПБ_new" xfId="317"/>
    <cellStyle name="_Таблиця 2_Форма для B-BB" xfId="318"/>
    <cellStyle name="_УГПБ Обладн.не вход. кошт.2009 Вестя" xfId="319"/>
    <cellStyle name="_УГПБ Обладн.не вход. кошт.2009 Вестя_ЗапасыЛена2" xfId="320"/>
    <cellStyle name="_УГПБ Обладн.не вход. кошт.2009 Вестя_УГПБ_new" xfId="321"/>
    <cellStyle name="_УГПБ Обладн.не вход. кошт.2009 Вестя_Форма для B-BB" xfId="322"/>
    <cellStyle name="_УТГ" xfId="323"/>
    <cellStyle name="_Філітовій орієнтовно 6 міс" xfId="324"/>
    <cellStyle name="_Філітовій орієнтовно 6 міс_ЗапасыЛена2" xfId="325"/>
    <cellStyle name="_Філітовій орієнтовно 6 міс_ЗапасыЛена2_бюджет новая форма2" xfId="326"/>
    <cellStyle name="_Філітовій орієнтовно 6 міс_УГПБ_new" xfId="327"/>
    <cellStyle name="_Філітовій орієнтовно 6 міс_УГПБ_new_бюджет новая форма2" xfId="328"/>
    <cellStyle name="_Філітовій орієнтовно 6 міс_Форма для B-BB" xfId="329"/>
    <cellStyle name="_Філітовій орієнтовно 6 міс_Форма для B-BB_бюджет новая форма2" xfId="330"/>
    <cellStyle name="_ХТГ довідка." xfId="331"/>
    <cellStyle name="_ХТГ довідка._ЗапасыЛена2" xfId="332"/>
    <cellStyle name="_ХТГ довідка._ЗапасыЛена2_бюджет новая форма2" xfId="333"/>
    <cellStyle name="_ХТГ довідка._УГПБ_new" xfId="334"/>
    <cellStyle name="_ХТГ довідка._УГПБ_new_бюджет новая форма2" xfId="335"/>
    <cellStyle name="_ХТГ довідка._Форма для B-BB" xfId="336"/>
    <cellStyle name="_ХТГ довідка._Форма для B-BB_бюджет новая форма2" xfId="337"/>
    <cellStyle name="_Шаблон_для_заполнения(утг-9 02)" xfId="338"/>
    <cellStyle name="_Шаблон_для_заполнения(утг-9 02)_ЗапасыЛена2" xfId="339"/>
    <cellStyle name="_Шаблон_для_заполнения(утг-9 02)_ЗапасыЛена2_бюджет новая форма2" xfId="340"/>
    <cellStyle name="_Шаблон_для_заполнения(утг-9 02)_УГПБ_new" xfId="341"/>
    <cellStyle name="_Шаблон_для_заполнения(утг-9 02)_УГПБ_new_бюджет новая форма2" xfId="342"/>
    <cellStyle name="_Шаблон_для_заполнения(утг-9 02)_Форма для B-BB" xfId="343"/>
    <cellStyle name="_Шаблон_для_заполнения(утг-9 02)_Форма для B-BB_бюджет новая форма2" xfId="344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20% - Акцент1 2" xfId="351"/>
    <cellStyle name="20% - Акцент1 2 2" xfId="352"/>
    <cellStyle name="20% - Акцент1 3" xfId="353"/>
    <cellStyle name="20% - Акцент2 2" xfId="354"/>
    <cellStyle name="20% - Акцент2 2 2" xfId="355"/>
    <cellStyle name="20% - Акцент2 3" xfId="356"/>
    <cellStyle name="20% - Акцент3 2" xfId="357"/>
    <cellStyle name="20% - Акцент3 2 2" xfId="358"/>
    <cellStyle name="20% - Акцент3 3" xfId="359"/>
    <cellStyle name="20% - Акцент4 2" xfId="360"/>
    <cellStyle name="20% - Акцент4 2 2" xfId="361"/>
    <cellStyle name="20% - Акцент4 3" xfId="362"/>
    <cellStyle name="20% - Акцент5 2" xfId="363"/>
    <cellStyle name="20% - Акцент5 2 2" xfId="364"/>
    <cellStyle name="20% - Акцент6 2" xfId="365"/>
    <cellStyle name="20% - Акцент6 2 2" xfId="366"/>
    <cellStyle name="20% – Акцентування1" xfId="367"/>
    <cellStyle name="20% – Акцентування1 1" xfId="368"/>
    <cellStyle name="20% – Акцентування1 2" xfId="369"/>
    <cellStyle name="20% – Акцентування1 3" xfId="370"/>
    <cellStyle name="20% – Акцентування1 4" xfId="371"/>
    <cellStyle name="20% – Акцентування1_ЗапасыЛена2" xfId="372"/>
    <cellStyle name="20% – Акцентування2" xfId="373"/>
    <cellStyle name="20% – Акцентування2 1" xfId="374"/>
    <cellStyle name="20% – Акцентування2 2" xfId="375"/>
    <cellStyle name="20% – Акцентування2 3" xfId="376"/>
    <cellStyle name="20% – Акцентування2 4" xfId="377"/>
    <cellStyle name="20% – Акцентування2_ЗапасыЛена2" xfId="378"/>
    <cellStyle name="20% – Акцентування3" xfId="379"/>
    <cellStyle name="20% – Акцентування3 1" xfId="380"/>
    <cellStyle name="20% – Акцентування3 2" xfId="381"/>
    <cellStyle name="20% – Акцентування3 3" xfId="382"/>
    <cellStyle name="20% – Акцентування3 4" xfId="383"/>
    <cellStyle name="20% – Акцентування3_ЗапасыЛена2" xfId="384"/>
    <cellStyle name="20% – Акцентування4" xfId="385"/>
    <cellStyle name="20% – Акцентування4 1" xfId="386"/>
    <cellStyle name="20% – Акцентування4 2" xfId="387"/>
    <cellStyle name="20% – Акцентування4 3" xfId="388"/>
    <cellStyle name="20% – Акцентування4 4" xfId="389"/>
    <cellStyle name="20% – Акцентування4_ЗапасыЛена2" xfId="390"/>
    <cellStyle name="20% – Акцентування5" xfId="391"/>
    <cellStyle name="20% – Акцентування5 1" xfId="392"/>
    <cellStyle name="20% – Акцентування5 2" xfId="393"/>
    <cellStyle name="20% – Акцентування5 3" xfId="394"/>
    <cellStyle name="20% – Акцентування5 4" xfId="395"/>
    <cellStyle name="20% – Акцентування5_ЗапасыЛена2" xfId="396"/>
    <cellStyle name="20% – Акцентування6" xfId="397"/>
    <cellStyle name="20% – Акцентування6 1" xfId="398"/>
    <cellStyle name="20% – Акцентування6 2" xfId="399"/>
    <cellStyle name="20% – Акцентування6 3" xfId="400"/>
    <cellStyle name="20% – Акцентування6 4" xfId="401"/>
    <cellStyle name="20% – Акцентування6_ЗапасыЛена2" xfId="402"/>
    <cellStyle name="40% - Accent1" xfId="403"/>
    <cellStyle name="40% - Accent2" xfId="404"/>
    <cellStyle name="40% - Accent3" xfId="405"/>
    <cellStyle name="40% - Accent4" xfId="406"/>
    <cellStyle name="40% - Accent5" xfId="407"/>
    <cellStyle name="40% - Accent6" xfId="408"/>
    <cellStyle name="40% - Акцент1 2" xfId="409"/>
    <cellStyle name="40% - Акцент1 2 2" xfId="410"/>
    <cellStyle name="40% - Акцент1 3" xfId="411"/>
    <cellStyle name="40% - Акцент2 2" xfId="412"/>
    <cellStyle name="40% - Акцент2 2 2" xfId="413"/>
    <cellStyle name="40% - Акцент3 2" xfId="414"/>
    <cellStyle name="40% - Акцент3 2 2" xfId="415"/>
    <cellStyle name="40% - Акцент3 3" xfId="416"/>
    <cellStyle name="40% - Акцент4 2" xfId="417"/>
    <cellStyle name="40% - Акцент4 2 2" xfId="418"/>
    <cellStyle name="40% - Акцент4 3" xfId="419"/>
    <cellStyle name="40% - Акцент5 2" xfId="420"/>
    <cellStyle name="40% - Акцент5 2 2" xfId="421"/>
    <cellStyle name="40% - Акцент6 2" xfId="422"/>
    <cellStyle name="40% - Акцент6 2 2" xfId="423"/>
    <cellStyle name="40% - Акцент6 3" xfId="424"/>
    <cellStyle name="40% – Акцентування1" xfId="425"/>
    <cellStyle name="40% – Акцентування1 1" xfId="426"/>
    <cellStyle name="40% – Акцентування1 2" xfId="427"/>
    <cellStyle name="40% – Акцентування1 3" xfId="428"/>
    <cellStyle name="40% – Акцентування1 4" xfId="429"/>
    <cellStyle name="40% – Акцентування1_ЗапасыЛена2" xfId="430"/>
    <cellStyle name="40% – Акцентування2" xfId="431"/>
    <cellStyle name="40% – Акцентування2 1" xfId="432"/>
    <cellStyle name="40% – Акцентування2 2" xfId="433"/>
    <cellStyle name="40% – Акцентування2 3" xfId="434"/>
    <cellStyle name="40% – Акцентування2 4" xfId="435"/>
    <cellStyle name="40% – Акцентування2_ЗапасыЛена2" xfId="436"/>
    <cellStyle name="40% – Акцентування3" xfId="437"/>
    <cellStyle name="40% – Акцентування3 1" xfId="438"/>
    <cellStyle name="40% – Акцентування3 2" xfId="439"/>
    <cellStyle name="40% – Акцентування3 3" xfId="440"/>
    <cellStyle name="40% – Акцентування3 4" xfId="441"/>
    <cellStyle name="40% – Акцентування3_ЗапасыЛена2" xfId="442"/>
    <cellStyle name="40% – Акцентування4" xfId="443"/>
    <cellStyle name="40% – Акцентування4 1" xfId="444"/>
    <cellStyle name="40% – Акцентування4 2" xfId="445"/>
    <cellStyle name="40% – Акцентування4 3" xfId="446"/>
    <cellStyle name="40% – Акцентування4 4" xfId="447"/>
    <cellStyle name="40% – Акцентування4_ЗапасыЛена2" xfId="448"/>
    <cellStyle name="40% – Акцентування5" xfId="449"/>
    <cellStyle name="40% – Акцентування5 1" xfId="450"/>
    <cellStyle name="40% – Акцентування5 2" xfId="451"/>
    <cellStyle name="40% – Акцентування5 3" xfId="452"/>
    <cellStyle name="40% – Акцентування5 4" xfId="453"/>
    <cellStyle name="40% – Акцентування5_ЗапасыЛена2" xfId="454"/>
    <cellStyle name="40% – Акцентування6" xfId="455"/>
    <cellStyle name="40% – Акцентування6 1" xfId="456"/>
    <cellStyle name="40% – Акцентування6 2" xfId="457"/>
    <cellStyle name="40% – Акцентування6 3" xfId="458"/>
    <cellStyle name="40% – Акцентування6 4" xfId="459"/>
    <cellStyle name="40% – Акцентування6_ЗапасыЛена2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Акцент1 2" xfId="467"/>
    <cellStyle name="60% - Акцент1 3" xfId="468"/>
    <cellStyle name="60% - Акцент2 2" xfId="469"/>
    <cellStyle name="60% - Акцент3 2" xfId="470"/>
    <cellStyle name="60% - Акцент3 3" xfId="471"/>
    <cellStyle name="60% - Акцент4 2" xfId="472"/>
    <cellStyle name="60% - Акцент4 3" xfId="473"/>
    <cellStyle name="60% - Акцент5 2" xfId="474"/>
    <cellStyle name="60% - Акцент6 2" xfId="475"/>
    <cellStyle name="60% - Акцент6 3" xfId="476"/>
    <cellStyle name="60% – Акцентування1" xfId="477"/>
    <cellStyle name="60% – Акцентування1 1" xfId="478"/>
    <cellStyle name="60% – Акцентування1 2" xfId="479"/>
    <cellStyle name="60% – Акцентування1 3" xfId="480"/>
    <cellStyle name="60% – Акцентування1 4" xfId="481"/>
    <cellStyle name="60% – Акцентування1_ЗапасыЛена2" xfId="482"/>
    <cellStyle name="60% – Акцентування2" xfId="483"/>
    <cellStyle name="60% – Акцентування2 1" xfId="484"/>
    <cellStyle name="60% – Акцентування2 2" xfId="485"/>
    <cellStyle name="60% – Акцентування2 3" xfId="486"/>
    <cellStyle name="60% – Акцентування2 4" xfId="487"/>
    <cellStyle name="60% – Акцентування2_ЗапасыЛена2" xfId="488"/>
    <cellStyle name="60% – Акцентування3" xfId="489"/>
    <cellStyle name="60% – Акцентування3 1" xfId="490"/>
    <cellStyle name="60% – Акцентування3 2" xfId="491"/>
    <cellStyle name="60% – Акцентування3 3" xfId="492"/>
    <cellStyle name="60% – Акцентування3 4" xfId="493"/>
    <cellStyle name="60% – Акцентування3_ЗапасыЛена2" xfId="494"/>
    <cellStyle name="60% – Акцентування4" xfId="495"/>
    <cellStyle name="60% – Акцентування4 1" xfId="496"/>
    <cellStyle name="60% – Акцентування4 2" xfId="497"/>
    <cellStyle name="60% – Акцентування4 3" xfId="498"/>
    <cellStyle name="60% – Акцентування4 4" xfId="499"/>
    <cellStyle name="60% – Акцентування4_ЗапасыЛена2" xfId="500"/>
    <cellStyle name="60% – Акцентування5" xfId="501"/>
    <cellStyle name="60% – Акцентування5 1" xfId="502"/>
    <cellStyle name="60% – Акцентування5 2" xfId="503"/>
    <cellStyle name="60% – Акцентування5 3" xfId="504"/>
    <cellStyle name="60% – Акцентування5 4" xfId="505"/>
    <cellStyle name="60% – Акцентування5_ЗапасыЛена2" xfId="506"/>
    <cellStyle name="60% – Акцентування6" xfId="507"/>
    <cellStyle name="60% – Акцентування6 1" xfId="508"/>
    <cellStyle name="60% – Акцентування6 2" xfId="509"/>
    <cellStyle name="60% – Акцентування6 3" xfId="510"/>
    <cellStyle name="60% – Акцентування6 4" xfId="511"/>
    <cellStyle name="60% – Акцентування6_ЗапасыЛена2" xfId="512"/>
    <cellStyle name="Accent1" xfId="513"/>
    <cellStyle name="Accent2" xfId="514"/>
    <cellStyle name="Accent3" xfId="515"/>
    <cellStyle name="Accent4" xfId="516"/>
    <cellStyle name="Accent5" xfId="517"/>
    <cellStyle name="Accent6" xfId="518"/>
    <cellStyle name="Bad" xfId="519"/>
    <cellStyle name="Border" xfId="520"/>
    <cellStyle name="Calc Currency (0)" xfId="521"/>
    <cellStyle name="Calc Currency (2)" xfId="522"/>
    <cellStyle name="Calc Percent (0)" xfId="523"/>
    <cellStyle name="Calc Percent (1)" xfId="524"/>
    <cellStyle name="Calc Percent (2)" xfId="525"/>
    <cellStyle name="Calc Units (0)" xfId="526"/>
    <cellStyle name="Calc Units (1)" xfId="527"/>
    <cellStyle name="Calc Units (2)" xfId="528"/>
    <cellStyle name="Calculation" xfId="529"/>
    <cellStyle name="Calculation 2" xfId="530"/>
    <cellStyle name="Check Cell" xfId="531"/>
    <cellStyle name="Column-Header" xfId="532"/>
    <cellStyle name="Comma" xfId="533"/>
    <cellStyle name="Comma [0]_#6 Temps &amp; Contractors" xfId="534"/>
    <cellStyle name="Comma [00]" xfId="535"/>
    <cellStyle name="Comma 2" xfId="536"/>
    <cellStyle name="Comma_#6 Temps &amp; Contractors" xfId="537"/>
    <cellStyle name="Comma0" xfId="538"/>
    <cellStyle name="Currency [0]_#6 Temps &amp; Contractors" xfId="539"/>
    <cellStyle name="Currency [00]" xfId="540"/>
    <cellStyle name="Currency_#6 Temps &amp; Contractors" xfId="541"/>
    <cellStyle name="Currency0" xfId="542"/>
    <cellStyle name="Date" xfId="543"/>
    <cellStyle name="Date Short" xfId="544"/>
    <cellStyle name="Define-Column" xfId="545"/>
    <cellStyle name="Dezimal [0]_laroux" xfId="546"/>
    <cellStyle name="Dezimal_laroux" xfId="547"/>
    <cellStyle name="Enter Currency (0)" xfId="548"/>
    <cellStyle name="Enter Currency (2)" xfId="549"/>
    <cellStyle name="Enter Units (0)" xfId="550"/>
    <cellStyle name="Enter Units (1)" xfId="551"/>
    <cellStyle name="Enter Units (2)" xfId="552"/>
    <cellStyle name="Euro" xfId="553"/>
    <cellStyle name="Excel Built-in Normal" xfId="554"/>
    <cellStyle name="Excel Built-in Normal 2" xfId="555"/>
    <cellStyle name="Explanatory Text" xfId="556"/>
    <cellStyle name="From" xfId="557"/>
    <cellStyle name="FS10" xfId="558"/>
    <cellStyle name="Good" xfId="559"/>
    <cellStyle name="Grey" xfId="560"/>
    <cellStyle name="Header1" xfId="561"/>
    <cellStyle name="Header2" xfId="562"/>
    <cellStyle name="Heading 1" xfId="563"/>
    <cellStyle name="Heading 2" xfId="564"/>
    <cellStyle name="Heading 3" xfId="565"/>
    <cellStyle name="Heading 4" xfId="566"/>
    <cellStyle name="highlight" xfId="567"/>
    <cellStyle name="Hyperlink 2" xfId="568"/>
    <cellStyle name="Iau?iue" xfId="569"/>
    <cellStyle name="Input" xfId="570"/>
    <cellStyle name="Input [yellow]" xfId="571"/>
    <cellStyle name="Input 2" xfId="572"/>
    <cellStyle name="Level0" xfId="573"/>
    <cellStyle name="Level0 2" xfId="574"/>
    <cellStyle name="Level0 3" xfId="575"/>
    <cellStyle name="Level0 4" xfId="576"/>
    <cellStyle name="Level0_Директор 2011-Шаблон" xfId="577"/>
    <cellStyle name="Level1" xfId="578"/>
    <cellStyle name="Level1-Numbers" xfId="579"/>
    <cellStyle name="Level1-Numbers-Hide" xfId="580"/>
    <cellStyle name="Level2" xfId="581"/>
    <cellStyle name="Level2-Hide" xfId="582"/>
    <cellStyle name="Level2-Numbers" xfId="583"/>
    <cellStyle name="Level2-Numbers-Hide" xfId="584"/>
    <cellStyle name="Level3" xfId="585"/>
    <cellStyle name="Level3-Hide" xfId="586"/>
    <cellStyle name="Level3-Numbers" xfId="587"/>
    <cellStyle name="Level3-Numbers-Hide" xfId="588"/>
    <cellStyle name="Level4" xfId="589"/>
    <cellStyle name="Level4-Hide" xfId="590"/>
    <cellStyle name="Level4-Numbers" xfId="591"/>
    <cellStyle name="Level4-Numbers-Hide" xfId="592"/>
    <cellStyle name="Level5" xfId="593"/>
    <cellStyle name="Level5-Hide" xfId="594"/>
    <cellStyle name="Level5-Numbers" xfId="595"/>
    <cellStyle name="Level5-Numbers-Hide" xfId="596"/>
    <cellStyle name="Level6" xfId="597"/>
    <cellStyle name="Level6-Hide" xfId="598"/>
    <cellStyle name="Level6-Numbers" xfId="599"/>
    <cellStyle name="Level7" xfId="600"/>
    <cellStyle name="Level7-Hide" xfId="601"/>
    <cellStyle name="Level7-Numbers" xfId="602"/>
    <cellStyle name="Link Currency (0)" xfId="603"/>
    <cellStyle name="Link Currency (2)" xfId="604"/>
    <cellStyle name="Link Units (0)" xfId="605"/>
    <cellStyle name="Link Units (1)" xfId="606"/>
    <cellStyle name="Link Units (2)" xfId="607"/>
    <cellStyle name="Linked Cell" xfId="608"/>
    <cellStyle name="Milliers [0]_laroux" xfId="609"/>
    <cellStyle name="Milliers_laroux" xfId="610"/>
    <cellStyle name="Neutral" xfId="611"/>
    <cellStyle name="normal" xfId="612"/>
    <cellStyle name="Normal - Style1" xfId="613"/>
    <cellStyle name="Normal 2" xfId="614"/>
    <cellStyle name="Normal_# 41-Market &amp;Trends" xfId="615"/>
    <cellStyle name="normalPercent" xfId="616"/>
    <cellStyle name="nornPercent" xfId="617"/>
    <cellStyle name="Note" xfId="618"/>
    <cellStyle name="Note 2" xfId="619"/>
    <cellStyle name="Number-Cells" xfId="620"/>
    <cellStyle name="Number-Cells-Column2" xfId="621"/>
    <cellStyle name="Number-Cells-Column5" xfId="622"/>
    <cellStyle name="Output" xfId="623"/>
    <cellStyle name="Output 2" xfId="624"/>
    <cellStyle name="Percent [0]" xfId="625"/>
    <cellStyle name="Percent [00]" xfId="626"/>
    <cellStyle name="Percent [2]" xfId="627"/>
    <cellStyle name="Percent_#6 Temps &amp; Contractors" xfId="628"/>
    <cellStyle name="PrePop Currency (0)" xfId="629"/>
    <cellStyle name="PrePop Currency (2)" xfId="630"/>
    <cellStyle name="PrePop Units (0)" xfId="631"/>
    <cellStyle name="PrePop Units (1)" xfId="632"/>
    <cellStyle name="PrePop Units (2)" xfId="633"/>
    <cellStyle name="Row-Header" xfId="634"/>
    <cellStyle name="S4" xfId="635"/>
    <cellStyle name="S7" xfId="636"/>
    <cellStyle name="Text" xfId="637"/>
    <cellStyle name="Text Indent A" xfId="638"/>
    <cellStyle name="Text Indent B" xfId="639"/>
    <cellStyle name="Text Indent C" xfId="640"/>
    <cellStyle name="Title" xfId="641"/>
    <cellStyle name="Total" xfId="642"/>
    <cellStyle name="Total 2" xfId="643"/>
    <cellStyle name="vb-rynok" xfId="644"/>
    <cellStyle name="Währung [0]_RESULTS" xfId="645"/>
    <cellStyle name="Währung_RESULTS" xfId="646"/>
    <cellStyle name="Warning Text" xfId="647"/>
    <cellStyle name="Акцент1 2" xfId="648"/>
    <cellStyle name="Акцент1 3" xfId="649"/>
    <cellStyle name="Акцент2 2" xfId="650"/>
    <cellStyle name="Акцент3 2" xfId="651"/>
    <cellStyle name="Акцент4 2" xfId="652"/>
    <cellStyle name="Акцент4 3" xfId="653"/>
    <cellStyle name="Акцент5 2" xfId="654"/>
    <cellStyle name="Акцент6 2" xfId="655"/>
    <cellStyle name="Акцентування1" xfId="656"/>
    <cellStyle name="Акцентування1 1" xfId="657"/>
    <cellStyle name="Акцентування1 2" xfId="658"/>
    <cellStyle name="Акцентування1 3" xfId="659"/>
    <cellStyle name="Акцентування1 4" xfId="660"/>
    <cellStyle name="Акцентування1_ЗапасыЛена2" xfId="661"/>
    <cellStyle name="Акцентування2" xfId="662"/>
    <cellStyle name="Акцентування2 1" xfId="663"/>
    <cellStyle name="Акцентування2 2" xfId="664"/>
    <cellStyle name="Акцентування2 3" xfId="665"/>
    <cellStyle name="Акцентування2 4" xfId="666"/>
    <cellStyle name="Акцентування2_ЗапасыЛена2" xfId="667"/>
    <cellStyle name="Акцентування3" xfId="668"/>
    <cellStyle name="Акцентування3 1" xfId="669"/>
    <cellStyle name="Акцентування3 2" xfId="670"/>
    <cellStyle name="Акцентування3 3" xfId="671"/>
    <cellStyle name="Акцентування3 4" xfId="672"/>
    <cellStyle name="Акцентування3_ЗапасыЛена2" xfId="673"/>
    <cellStyle name="Акцентування4" xfId="674"/>
    <cellStyle name="Акцентування4 1" xfId="675"/>
    <cellStyle name="Акцентування4 2" xfId="676"/>
    <cellStyle name="Акцентування4 3" xfId="677"/>
    <cellStyle name="Акцентування4 4" xfId="678"/>
    <cellStyle name="Акцентування4_ЗапасыЛена2" xfId="679"/>
    <cellStyle name="Акцентування5" xfId="680"/>
    <cellStyle name="Акцентування5 1" xfId="681"/>
    <cellStyle name="Акцентування5 2" xfId="682"/>
    <cellStyle name="Акцентування5 3" xfId="683"/>
    <cellStyle name="Акцентування5 4" xfId="684"/>
    <cellStyle name="Акцентування5_ЗапасыЛена2" xfId="685"/>
    <cellStyle name="Акцентування6" xfId="686"/>
    <cellStyle name="Акцентування6 1" xfId="687"/>
    <cellStyle name="Акцентування6 2" xfId="688"/>
    <cellStyle name="Акцентування6 3" xfId="689"/>
    <cellStyle name="Акцентування6 4" xfId="690"/>
    <cellStyle name="Акцентування6_ЗапасыЛена2" xfId="691"/>
    <cellStyle name="Ввід" xfId="692"/>
    <cellStyle name="Ввід 1" xfId="693"/>
    <cellStyle name="Ввід 2" xfId="694"/>
    <cellStyle name="Ввід 3" xfId="695"/>
    <cellStyle name="Ввід 4" xfId="696"/>
    <cellStyle name="Ввід_ЗапасыЛена2" xfId="697"/>
    <cellStyle name="Ввод  2" xfId="698"/>
    <cellStyle name="Внебиржевой" xfId="699"/>
    <cellStyle name="Вывод 2" xfId="700"/>
    <cellStyle name="Вывод 3" xfId="701"/>
    <cellStyle name="Вычисление 2" xfId="702"/>
    <cellStyle name="Вычисление 3" xfId="703"/>
    <cellStyle name="Денежный 2" xfId="704"/>
    <cellStyle name="Денежный 3" xfId="705"/>
    <cellStyle name="Денежный 4" xfId="706"/>
    <cellStyle name="Добре" xfId="707"/>
    <cellStyle name="Добре 1" xfId="708"/>
    <cellStyle name="Добре 2" xfId="709"/>
    <cellStyle name="Добре 3" xfId="710"/>
    <cellStyle name="Добре 4" xfId="711"/>
    <cellStyle name="Добре_ЗапасыЛена2" xfId="712"/>
    <cellStyle name="Заголовок 1 1" xfId="713"/>
    <cellStyle name="Заголовок 1 2" xfId="714"/>
    <cellStyle name="Заголовок 1 3" xfId="715"/>
    <cellStyle name="Заголовок 1 4" xfId="716"/>
    <cellStyle name="Заголовок 2 1" xfId="717"/>
    <cellStyle name="Заголовок 2 2" xfId="718"/>
    <cellStyle name="Заголовок 2 3" xfId="719"/>
    <cellStyle name="Заголовок 2 4" xfId="720"/>
    <cellStyle name="Заголовок 3 1" xfId="721"/>
    <cellStyle name="Заголовок 3 2" xfId="722"/>
    <cellStyle name="Заголовок 3 3" xfId="723"/>
    <cellStyle name="Заголовок 3 4" xfId="724"/>
    <cellStyle name="Заголовок 4 1" xfId="725"/>
    <cellStyle name="Заголовок 4 2" xfId="726"/>
    <cellStyle name="Заголовок 4 3" xfId="727"/>
    <cellStyle name="Заголовок 4 4" xfId="728"/>
    <cellStyle name="Звичайний 2" xfId="729"/>
    <cellStyle name="Зв'язана клітинка" xfId="730"/>
    <cellStyle name="Зв'язана клітинка 1" xfId="731"/>
    <cellStyle name="Зв'язана клітинка 2" xfId="732"/>
    <cellStyle name="Зв'язана клітинка 3" xfId="733"/>
    <cellStyle name="Зв'язана клітинка 4" xfId="734"/>
    <cellStyle name="Зв'язана клітинка_ЗапасыЛена2" xfId="735"/>
    <cellStyle name="Итог 2" xfId="736"/>
    <cellStyle name="Итог 3" xfId="737"/>
    <cellStyle name="Контрольна клітинка" xfId="738"/>
    <cellStyle name="Контрольна клітинка 1" xfId="739"/>
    <cellStyle name="Контрольна клітинка 2" xfId="740"/>
    <cellStyle name="Контрольна клітинка 3" xfId="741"/>
    <cellStyle name="Контрольна клітинка 4" xfId="742"/>
    <cellStyle name="Контрольна клітинка_ЗапасыЛена2" xfId="743"/>
    <cellStyle name="Контрольная ячейка 2" xfId="744"/>
    <cellStyle name="Назва" xfId="745"/>
    <cellStyle name="Назва 1" xfId="746"/>
    <cellStyle name="Назва 2" xfId="747"/>
    <cellStyle name="Назва 3" xfId="748"/>
    <cellStyle name="Назва 4" xfId="749"/>
    <cellStyle name="Назва_ЗапасыЛена2" xfId="750"/>
    <cellStyle name="Название 2" xfId="751"/>
    <cellStyle name="Название 3" xfId="752"/>
    <cellStyle name="Нейтральный 2" xfId="753"/>
    <cellStyle name="Обчислення" xfId="754"/>
    <cellStyle name="Обчислення 1" xfId="755"/>
    <cellStyle name="Обчислення 2" xfId="756"/>
    <cellStyle name="Обчислення 3" xfId="757"/>
    <cellStyle name="Обчислення 4" xfId="758"/>
    <cellStyle name="Обчислення_ЗапасыЛена2" xfId="759"/>
    <cellStyle name="Обычный" xfId="0" builtinId="0"/>
    <cellStyle name="Обычный 1" xfId="760"/>
    <cellStyle name="Обычный 10" xfId="761"/>
    <cellStyle name="Обычный 10 2" xfId="762"/>
    <cellStyle name="Обычный 10 3" xfId="763"/>
    <cellStyle name="Обычный 10 4" xfId="764"/>
    <cellStyle name="Обычный 11" xfId="765"/>
    <cellStyle name="Обычный 11 2" xfId="766"/>
    <cellStyle name="Обычный 11 3" xfId="767"/>
    <cellStyle name="Обычный 12" xfId="768"/>
    <cellStyle name="Обычный 13" xfId="769"/>
    <cellStyle name="Обычный 14" xfId="770"/>
    <cellStyle name="Обычный 15" xfId="771"/>
    <cellStyle name="Обычный 16" xfId="772"/>
    <cellStyle name="Обычный 17" xfId="773"/>
    <cellStyle name="Обычный 18" xfId="774"/>
    <cellStyle name="Обычный 19" xfId="1"/>
    <cellStyle name="Обычный 19 2" xfId="775"/>
    <cellStyle name="Обычный 19_бюджет новая форма2" xfId="776"/>
    <cellStyle name="Обычный 2" xfId="777"/>
    <cellStyle name="Обычный 2 10" xfId="778"/>
    <cellStyle name="Обычный 2 11" xfId="779"/>
    <cellStyle name="Обычный 2 12" xfId="780"/>
    <cellStyle name="Обычный 2 13" xfId="781"/>
    <cellStyle name="Обычный 2 14" xfId="782"/>
    <cellStyle name="Обычный 2 15" xfId="783"/>
    <cellStyle name="Обычный 2 16" xfId="784"/>
    <cellStyle name="Обычный 2 17" xfId="785"/>
    <cellStyle name="Обычный 2 2" xfId="786"/>
    <cellStyle name="Обычный 2 2 2" xfId="787"/>
    <cellStyle name="Обычный 2 2 2 2" xfId="788"/>
    <cellStyle name="Обычный 2 2 2 3" xfId="789"/>
    <cellStyle name="Обычный 2 2 2 4" xfId="790"/>
    <cellStyle name="Обычный 2 2 2 5" xfId="791"/>
    <cellStyle name="Обычный 2 2 2 6" xfId="792"/>
    <cellStyle name="Обычный 2 2 2 7" xfId="793"/>
    <cellStyle name="Обычный 2 2 3" xfId="794"/>
    <cellStyle name="Обычный 2 2 4" xfId="795"/>
    <cellStyle name="Обычный 2 2 5" xfId="796"/>
    <cellStyle name="Обычный 2 2 6" xfId="797"/>
    <cellStyle name="Обычный 2 2 7" xfId="798"/>
    <cellStyle name="Обычный 2 2 8" xfId="799"/>
    <cellStyle name="Обычный 2 2_Расшифровка плановых затрат по ПЕ на 2012г" xfId="800"/>
    <cellStyle name="Обычный 2 3" xfId="801"/>
    <cellStyle name="Обычный 2 4" xfId="802"/>
    <cellStyle name="Обычный 2 5" xfId="803"/>
    <cellStyle name="Обычный 2 5 2" xfId="804"/>
    <cellStyle name="Обычный 2 6" xfId="805"/>
    <cellStyle name="Обычный 2 7" xfId="806"/>
    <cellStyle name="Обычный 2 8" xfId="807"/>
    <cellStyle name="Обычный 2 9" xfId="808"/>
    <cellStyle name="Обычный 2_Аналіз старих тарифів на коміссію27_10_11" xfId="809"/>
    <cellStyle name="Обычный 20" xfId="810"/>
    <cellStyle name="Обычный 21" xfId="811"/>
    <cellStyle name="Обычный 22" xfId="812"/>
    <cellStyle name="Обычный 23" xfId="813"/>
    <cellStyle name="Обычный 3" xfId="814"/>
    <cellStyle name="Обычный 3 10" xfId="815"/>
    <cellStyle name="Обычный 3 11" xfId="816"/>
    <cellStyle name="Обычный 3 12" xfId="817"/>
    <cellStyle name="Обычный 3 13" xfId="818"/>
    <cellStyle name="Обычный 3 14" xfId="819"/>
    <cellStyle name="Обычный 3 2" xfId="820"/>
    <cellStyle name="Обычный 3 3" xfId="821"/>
    <cellStyle name="Обычный 3 4" xfId="822"/>
    <cellStyle name="Обычный 3 5" xfId="823"/>
    <cellStyle name="Обычный 3 6" xfId="824"/>
    <cellStyle name="Обычный 3 7" xfId="825"/>
    <cellStyle name="Обычный 3 8" xfId="826"/>
    <cellStyle name="Обычный 3 9" xfId="827"/>
    <cellStyle name="Обычный 3_Дефицит_7 млрд_0608_бс" xfId="828"/>
    <cellStyle name="Обычный 4" xfId="829"/>
    <cellStyle name="Обычный 4 2" xfId="830"/>
    <cellStyle name="Обычный 5" xfId="831"/>
    <cellStyle name="Обычный 5 2" xfId="832"/>
    <cellStyle name="Обычный 6" xfId="833"/>
    <cellStyle name="Обычный 6 2" xfId="834"/>
    <cellStyle name="Обычный 6 3" xfId="835"/>
    <cellStyle name="Обычный 6 4" xfId="836"/>
    <cellStyle name="Обычный 6_бюджет новая форма2" xfId="837"/>
    <cellStyle name="Обычный 7" xfId="838"/>
    <cellStyle name="Обычный 8" xfId="839"/>
    <cellStyle name="Обычный 8 2" xfId="840"/>
    <cellStyle name="Обычный 8 3" xfId="841"/>
    <cellStyle name="Обычный 9" xfId="842"/>
    <cellStyle name="Підсумок" xfId="843"/>
    <cellStyle name="Підсумок 1" xfId="844"/>
    <cellStyle name="Підсумок 2" xfId="845"/>
    <cellStyle name="Підсумок 3" xfId="846"/>
    <cellStyle name="Підсумок 4" xfId="847"/>
    <cellStyle name="Підсумок_ЗапасыЛена2" xfId="848"/>
    <cellStyle name="Плохой 2" xfId="849"/>
    <cellStyle name="Поганий" xfId="850"/>
    <cellStyle name="Поганий 1" xfId="851"/>
    <cellStyle name="Поганий 2" xfId="852"/>
    <cellStyle name="Поганий 3" xfId="853"/>
    <cellStyle name="Поганий 4" xfId="854"/>
    <cellStyle name="Поганий_ЗапасыЛена2" xfId="855"/>
    <cellStyle name="Пояснение 2" xfId="856"/>
    <cellStyle name="Примечание 2" xfId="857"/>
    <cellStyle name="Примечание 2 2" xfId="858"/>
    <cellStyle name="Примечание 3" xfId="859"/>
    <cellStyle name="Примітка" xfId="860"/>
    <cellStyle name="Примітка 1" xfId="861"/>
    <cellStyle name="Примітка 2" xfId="862"/>
    <cellStyle name="Примітка 3" xfId="863"/>
    <cellStyle name="Примітка 4" xfId="864"/>
    <cellStyle name="Примітка_ЗапасыЛена2" xfId="865"/>
    <cellStyle name="Процентный 2" xfId="866"/>
    <cellStyle name="Процентный 2 10" xfId="867"/>
    <cellStyle name="Процентный 2 11" xfId="868"/>
    <cellStyle name="Процентный 2 12" xfId="869"/>
    <cellStyle name="Процентный 2 13" xfId="870"/>
    <cellStyle name="Процентный 2 14" xfId="871"/>
    <cellStyle name="Процентный 2 15" xfId="872"/>
    <cellStyle name="Процентный 2 16" xfId="873"/>
    <cellStyle name="Процентный 2 2" xfId="874"/>
    <cellStyle name="Процентный 2 3" xfId="875"/>
    <cellStyle name="Процентный 2 4" xfId="876"/>
    <cellStyle name="Процентный 2 5" xfId="877"/>
    <cellStyle name="Процентный 2 6" xfId="878"/>
    <cellStyle name="Процентный 2 7" xfId="879"/>
    <cellStyle name="Процентный 2 8" xfId="880"/>
    <cellStyle name="Процентный 2 9" xfId="881"/>
    <cellStyle name="Процентный 2_Директор 2011-Шаблон" xfId="882"/>
    <cellStyle name="Процентный 3" xfId="883"/>
    <cellStyle name="Процентный 3 2" xfId="884"/>
    <cellStyle name="Процентный 4" xfId="885"/>
    <cellStyle name="Процентный 4 2" xfId="886"/>
    <cellStyle name="Процентный 5" xfId="887"/>
    <cellStyle name="Результат" xfId="888"/>
    <cellStyle name="Результат 1" xfId="889"/>
    <cellStyle name="Результат 1 1" xfId="890"/>
    <cellStyle name="Результат 1_УГПБ" xfId="891"/>
    <cellStyle name="Результат 2" xfId="892"/>
    <cellStyle name="Результат 3" xfId="893"/>
    <cellStyle name="Результат 4" xfId="894"/>
    <cellStyle name="Результат 5" xfId="895"/>
    <cellStyle name="Связанная ячейка 2" xfId="896"/>
    <cellStyle name="Середній" xfId="897"/>
    <cellStyle name="Середній 1" xfId="898"/>
    <cellStyle name="Середній 2" xfId="899"/>
    <cellStyle name="Середній 3" xfId="900"/>
    <cellStyle name="Середній 4" xfId="901"/>
    <cellStyle name="Середній_ЗапасыЛена2" xfId="902"/>
    <cellStyle name="Стиль 1" xfId="903"/>
    <cellStyle name="Стиль 1 2" xfId="904"/>
    <cellStyle name="Стиль 1_Директор 2011-Шаблон" xfId="905"/>
    <cellStyle name="Стиль ПЭО" xfId="906"/>
    <cellStyle name="Стиль_названий" xfId="907"/>
    <cellStyle name="Текст попередження" xfId="908"/>
    <cellStyle name="Текст попередження 1" xfId="909"/>
    <cellStyle name="Текст попередження 2" xfId="910"/>
    <cellStyle name="Текст попередження 3" xfId="911"/>
    <cellStyle name="Текст попередження 4" xfId="912"/>
    <cellStyle name="Текст попередження_ЗапасыЛена2" xfId="913"/>
    <cellStyle name="Текст пояснення" xfId="914"/>
    <cellStyle name="Текст пояснення 1" xfId="915"/>
    <cellStyle name="Текст пояснення 2" xfId="916"/>
    <cellStyle name="Текст пояснення 3" xfId="917"/>
    <cellStyle name="Текст пояснення 4" xfId="918"/>
    <cellStyle name="Текст пояснення_ЗапасыЛена2" xfId="919"/>
    <cellStyle name="Текст предупреждения 2" xfId="920"/>
    <cellStyle name="Тысячи [0]_1.62" xfId="921"/>
    <cellStyle name="Тысячи_1.62" xfId="922"/>
    <cellStyle name="Финансовый [0] 2" xfId="923"/>
    <cellStyle name="Финансовый 2" xfId="924"/>
    <cellStyle name="Финансовый 2 10" xfId="925"/>
    <cellStyle name="Финансовый 2 11" xfId="926"/>
    <cellStyle name="Финансовый 2 12" xfId="927"/>
    <cellStyle name="Финансовый 2 13" xfId="928"/>
    <cellStyle name="Финансовый 2 14" xfId="929"/>
    <cellStyle name="Финансовый 2 15" xfId="930"/>
    <cellStyle name="Финансовый 2 16" xfId="931"/>
    <cellStyle name="Финансовый 2 17" xfId="932"/>
    <cellStyle name="Финансовый 2 2" xfId="933"/>
    <cellStyle name="Финансовый 2 3" xfId="934"/>
    <cellStyle name="Финансовый 2 4" xfId="935"/>
    <cellStyle name="Финансовый 2 5" xfId="936"/>
    <cellStyle name="Финансовый 2 6" xfId="937"/>
    <cellStyle name="Финансовый 2 7" xfId="938"/>
    <cellStyle name="Финансовый 2 8" xfId="939"/>
    <cellStyle name="Финансовый 2 9" xfId="940"/>
    <cellStyle name="Финансовый 2_Директор 2011-Шаблон" xfId="941"/>
    <cellStyle name="Финансовый 3" xfId="942"/>
    <cellStyle name="Финансовый 3 2" xfId="943"/>
    <cellStyle name="Финансовый 3 3" xfId="944"/>
    <cellStyle name="Финансовый 4" xfId="945"/>
    <cellStyle name="Финансовый 4 2" xfId="946"/>
    <cellStyle name="Финансовый 4 3" xfId="947"/>
    <cellStyle name="Финансовый 5" xfId="948"/>
    <cellStyle name="Финансовый 6" xfId="949"/>
    <cellStyle name="Финансовый 7" xfId="950"/>
    <cellStyle name="Хороший 2" xfId="951"/>
    <cellStyle name="числовой" xfId="952"/>
    <cellStyle name="Ю" xfId="953"/>
    <cellStyle name="Ю-FreeSet_10" xfId="95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43"/>
  <sheetViews>
    <sheetView workbookViewId="0">
      <selection activeCell="C14" sqref="C14"/>
    </sheetView>
  </sheetViews>
  <sheetFormatPr defaultRowHeight="15"/>
  <cols>
    <col min="1" max="1" width="5.5703125" style="1" customWidth="1"/>
    <col min="2" max="2" width="49.85546875" style="1" customWidth="1"/>
    <col min="3" max="3" width="9.140625" style="1"/>
    <col min="4" max="4" width="14.5703125" style="1" customWidth="1"/>
    <col min="5" max="5" width="12.42578125" style="1" customWidth="1"/>
    <col min="6" max="6" width="12.7109375" style="1" customWidth="1"/>
    <col min="7" max="7" width="10" style="1" bestFit="1" customWidth="1"/>
    <col min="8" max="16384" width="9.140625" style="1"/>
  </cols>
  <sheetData>
    <row r="2" spans="1:8">
      <c r="E2" s="39" t="s">
        <v>143</v>
      </c>
    </row>
    <row r="5" spans="1:8" ht="18.75">
      <c r="A5" s="59" t="s">
        <v>149</v>
      </c>
      <c r="B5" s="59"/>
      <c r="C5" s="59"/>
      <c r="D5" s="59"/>
      <c r="E5" s="59"/>
      <c r="F5" s="59"/>
    </row>
    <row r="6" spans="1:8" ht="18.75">
      <c r="A6" s="59" t="s">
        <v>150</v>
      </c>
      <c r="B6" s="59"/>
      <c r="C6" s="59"/>
      <c r="D6" s="59"/>
      <c r="E6" s="59"/>
      <c r="F6" s="59"/>
    </row>
    <row r="7" spans="1:8" ht="18.75">
      <c r="A7" s="59" t="s">
        <v>103</v>
      </c>
      <c r="B7" s="59"/>
      <c r="C7" s="59"/>
      <c r="D7" s="59"/>
      <c r="E7" s="59"/>
      <c r="F7" s="59"/>
    </row>
    <row r="9" spans="1:8">
      <c r="D9" s="9" t="s">
        <v>73</v>
      </c>
    </row>
    <row r="10" spans="1:8" ht="23.25" customHeight="1">
      <c r="A10" s="64" t="s">
        <v>0</v>
      </c>
      <c r="B10" s="64" t="s">
        <v>35</v>
      </c>
      <c r="C10" s="64" t="s">
        <v>36</v>
      </c>
      <c r="D10" s="62" t="s">
        <v>37</v>
      </c>
      <c r="E10" s="60" t="s">
        <v>82</v>
      </c>
      <c r="F10" s="61"/>
      <c r="G10" s="4"/>
      <c r="H10" s="4"/>
    </row>
    <row r="11" spans="1:8" ht="31.5" customHeight="1">
      <c r="A11" s="65"/>
      <c r="B11" s="65"/>
      <c r="C11" s="65"/>
      <c r="D11" s="63"/>
      <c r="E11" s="5" t="s">
        <v>80</v>
      </c>
      <c r="F11" s="5" t="s">
        <v>81</v>
      </c>
      <c r="G11" s="4"/>
      <c r="H11" s="4"/>
    </row>
    <row r="12" spans="1:8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8" ht="33" customHeight="1">
      <c r="A13" s="10">
        <v>1</v>
      </c>
      <c r="B13" s="11" t="s">
        <v>83</v>
      </c>
      <c r="C13" s="8" t="s">
        <v>66</v>
      </c>
      <c r="D13" s="35">
        <v>1408.35</v>
      </c>
      <c r="E13" s="35">
        <v>1408.35</v>
      </c>
      <c r="F13" s="35">
        <v>1408.35</v>
      </c>
    </row>
    <row r="14" spans="1:8" ht="30" customHeight="1">
      <c r="A14" s="12" t="s">
        <v>2</v>
      </c>
      <c r="B14" s="13" t="s">
        <v>94</v>
      </c>
      <c r="C14" s="8" t="s">
        <v>66</v>
      </c>
      <c r="D14" s="34">
        <v>1380.74</v>
      </c>
      <c r="E14" s="34">
        <v>1380.74</v>
      </c>
      <c r="F14" s="34">
        <v>1380.74</v>
      </c>
    </row>
    <row r="15" spans="1:8" ht="17.25" customHeight="1">
      <c r="A15" s="12" t="s">
        <v>10</v>
      </c>
      <c r="B15" s="13" t="s">
        <v>95</v>
      </c>
      <c r="C15" s="8" t="s">
        <v>141</v>
      </c>
      <c r="D15" s="34">
        <v>0</v>
      </c>
      <c r="E15" s="34">
        <v>0</v>
      </c>
      <c r="F15" s="34">
        <v>0</v>
      </c>
    </row>
    <row r="16" spans="1:8" ht="21.75" customHeight="1">
      <c r="A16" s="12" t="s">
        <v>11</v>
      </c>
      <c r="B16" s="13" t="s">
        <v>96</v>
      </c>
      <c r="C16" s="8" t="s">
        <v>66</v>
      </c>
      <c r="D16" s="34">
        <v>27.61</v>
      </c>
      <c r="E16" s="34">
        <v>27.61</v>
      </c>
      <c r="F16" s="34">
        <v>27.61</v>
      </c>
    </row>
    <row r="17" spans="1:7" ht="28.5" customHeight="1">
      <c r="A17" s="10">
        <v>2</v>
      </c>
      <c r="B17" s="11" t="s">
        <v>84</v>
      </c>
      <c r="C17" s="8" t="s">
        <v>66</v>
      </c>
      <c r="D17" s="35">
        <v>85.15</v>
      </c>
      <c r="E17" s="35">
        <v>85.15</v>
      </c>
      <c r="F17" s="35">
        <v>85.15</v>
      </c>
    </row>
    <row r="18" spans="1:7" ht="31.5" customHeight="1">
      <c r="A18" s="12" t="s">
        <v>24</v>
      </c>
      <c r="B18" s="13" t="s">
        <v>97</v>
      </c>
      <c r="C18" s="8" t="s">
        <v>66</v>
      </c>
      <c r="D18" s="34">
        <v>83.47</v>
      </c>
      <c r="E18" s="34">
        <v>83.47</v>
      </c>
      <c r="F18" s="34">
        <v>83.47</v>
      </c>
    </row>
    <row r="19" spans="1:7" ht="18.75" customHeight="1">
      <c r="A19" s="12" t="s">
        <v>47</v>
      </c>
      <c r="B19" s="13" t="s">
        <v>95</v>
      </c>
      <c r="C19" s="8" t="s">
        <v>141</v>
      </c>
      <c r="D19" s="34">
        <v>0</v>
      </c>
      <c r="E19" s="34">
        <v>0</v>
      </c>
      <c r="F19" s="34">
        <v>0</v>
      </c>
    </row>
    <row r="20" spans="1:7" ht="19.5" customHeight="1">
      <c r="A20" s="12" t="s">
        <v>25</v>
      </c>
      <c r="B20" s="13" t="s">
        <v>96</v>
      </c>
      <c r="C20" s="8" t="s">
        <v>66</v>
      </c>
      <c r="D20" s="34">
        <v>1.68</v>
      </c>
      <c r="E20" s="34">
        <v>1.68</v>
      </c>
      <c r="F20" s="34">
        <v>1.68</v>
      </c>
    </row>
    <row r="21" spans="1:7" ht="20.25" customHeight="1">
      <c r="A21" s="10">
        <v>3</v>
      </c>
      <c r="B21" s="11" t="s">
        <v>85</v>
      </c>
      <c r="C21" s="8" t="s">
        <v>66</v>
      </c>
      <c r="D21" s="35">
        <f>D13+D17</f>
        <v>1493.5</v>
      </c>
      <c r="E21" s="35">
        <f>E13+E17</f>
        <v>1493.5</v>
      </c>
      <c r="F21" s="35">
        <f t="shared" ref="F21" si="0">F13+F17</f>
        <v>1493.5</v>
      </c>
    </row>
    <row r="22" spans="1:7" ht="21" customHeight="1">
      <c r="A22" s="12" t="s">
        <v>49</v>
      </c>
      <c r="B22" s="13" t="s">
        <v>98</v>
      </c>
      <c r="C22" s="8" t="s">
        <v>66</v>
      </c>
      <c r="D22" s="34">
        <f>D14+D18</f>
        <v>1464.21</v>
      </c>
      <c r="E22" s="34">
        <f t="shared" ref="E22:F22" si="1">E14+E18</f>
        <v>1464.21</v>
      </c>
      <c r="F22" s="34">
        <f t="shared" si="1"/>
        <v>1464.21</v>
      </c>
    </row>
    <row r="23" spans="1:7" ht="21" customHeight="1">
      <c r="A23" s="12" t="s">
        <v>50</v>
      </c>
      <c r="B23" s="13" t="s">
        <v>95</v>
      </c>
      <c r="C23" s="8" t="s">
        <v>141</v>
      </c>
      <c r="D23" s="34">
        <f>D15+D19</f>
        <v>0</v>
      </c>
      <c r="E23" s="34">
        <f t="shared" ref="E23:F23" si="2">E15+E19</f>
        <v>0</v>
      </c>
      <c r="F23" s="34">
        <f t="shared" si="2"/>
        <v>0</v>
      </c>
    </row>
    <row r="24" spans="1:7" ht="20.25" customHeight="1">
      <c r="A24" s="12" t="s">
        <v>51</v>
      </c>
      <c r="B24" s="13" t="s">
        <v>96</v>
      </c>
      <c r="C24" s="8" t="s">
        <v>66</v>
      </c>
      <c r="D24" s="34">
        <f>D16+D20</f>
        <v>29.29</v>
      </c>
      <c r="E24" s="34">
        <f t="shared" ref="E24:F24" si="3">E16+E20</f>
        <v>29.29</v>
      </c>
      <c r="F24" s="34">
        <f t="shared" si="3"/>
        <v>29.29</v>
      </c>
    </row>
    <row r="25" spans="1:7" ht="30" customHeight="1">
      <c r="A25" s="10">
        <v>4</v>
      </c>
      <c r="B25" s="11" t="s">
        <v>86</v>
      </c>
      <c r="C25" s="8" t="s">
        <v>141</v>
      </c>
      <c r="D25" s="35">
        <f>E25+F25</f>
        <v>851295</v>
      </c>
      <c r="E25" s="35">
        <f t="shared" ref="E25:F25" si="4">E29*E21</f>
        <v>748243.5</v>
      </c>
      <c r="F25" s="35">
        <f t="shared" si="4"/>
        <v>103051.5</v>
      </c>
      <c r="G25" s="40"/>
    </row>
    <row r="26" spans="1:7" ht="30" customHeight="1">
      <c r="A26" s="12" t="s">
        <v>87</v>
      </c>
      <c r="B26" s="13" t="s">
        <v>100</v>
      </c>
      <c r="C26" s="8" t="s">
        <v>141</v>
      </c>
      <c r="D26" s="34">
        <f>E26+F26</f>
        <v>834599.7</v>
      </c>
      <c r="E26" s="34">
        <f t="shared" ref="E26:F26" si="5">E29*E22</f>
        <v>733569.21</v>
      </c>
      <c r="F26" s="34">
        <f t="shared" si="5"/>
        <v>101030.49</v>
      </c>
      <c r="G26" s="40"/>
    </row>
    <row r="27" spans="1:7" ht="21.75" customHeight="1">
      <c r="A27" s="12" t="s">
        <v>88</v>
      </c>
      <c r="B27" s="13" t="s">
        <v>95</v>
      </c>
      <c r="C27" s="8" t="s">
        <v>141</v>
      </c>
      <c r="D27" s="34">
        <f t="shared" ref="D27:D28" si="6">E27+F27</f>
        <v>0</v>
      </c>
      <c r="E27" s="34">
        <f t="shared" ref="E27:F27" si="7">E29*E23</f>
        <v>0</v>
      </c>
      <c r="F27" s="34">
        <f t="shared" si="7"/>
        <v>0</v>
      </c>
      <c r="G27" s="40"/>
    </row>
    <row r="28" spans="1:7" ht="29.25" customHeight="1">
      <c r="A28" s="12" t="s">
        <v>89</v>
      </c>
      <c r="B28" s="13" t="s">
        <v>101</v>
      </c>
      <c r="C28" s="8" t="s">
        <v>141</v>
      </c>
      <c r="D28" s="34">
        <f t="shared" si="6"/>
        <v>16695.3</v>
      </c>
      <c r="E28" s="34">
        <f t="shared" ref="E28:F28" si="8">E29*E24</f>
        <v>14674.289999999999</v>
      </c>
      <c r="F28" s="34">
        <f t="shared" si="8"/>
        <v>2021.01</v>
      </c>
      <c r="G28" s="40"/>
    </row>
    <row r="29" spans="1:7" ht="36" customHeight="1">
      <c r="A29" s="10">
        <v>5</v>
      </c>
      <c r="B29" s="11" t="s">
        <v>102</v>
      </c>
      <c r="C29" s="8" t="s">
        <v>70</v>
      </c>
      <c r="D29" s="34">
        <f>E29+F29</f>
        <v>570</v>
      </c>
      <c r="E29" s="34">
        <v>501</v>
      </c>
      <c r="F29" s="34">
        <v>69</v>
      </c>
    </row>
    <row r="30" spans="1:7" ht="22.5" customHeight="1">
      <c r="A30" s="10">
        <v>6</v>
      </c>
      <c r="B30" s="11" t="s">
        <v>90</v>
      </c>
      <c r="C30" s="8"/>
      <c r="D30" s="34"/>
      <c r="E30" s="34"/>
      <c r="F30" s="34"/>
    </row>
    <row r="31" spans="1:7" ht="21.75" customHeight="1">
      <c r="A31" s="12" t="s">
        <v>30</v>
      </c>
      <c r="B31" s="13" t="s">
        <v>91</v>
      </c>
      <c r="C31" s="8" t="s">
        <v>99</v>
      </c>
      <c r="D31" s="36">
        <f>D16/D14*100</f>
        <v>1.9996523603285195</v>
      </c>
      <c r="E31" s="36">
        <f>E16/E14*100</f>
        <v>1.9996523603285195</v>
      </c>
      <c r="F31" s="36">
        <f>F16/F14*100</f>
        <v>1.9996523603285195</v>
      </c>
    </row>
    <row r="32" spans="1:7" ht="19.5" customHeight="1">
      <c r="A32" s="12" t="s">
        <v>32</v>
      </c>
      <c r="B32" s="13" t="s">
        <v>92</v>
      </c>
      <c r="C32" s="8" t="s">
        <v>99</v>
      </c>
      <c r="D32" s="36">
        <f>D20/D18*100</f>
        <v>2.0126991733556965</v>
      </c>
      <c r="E32" s="36">
        <f t="shared" ref="E32:F32" si="9">E20/E18*100</f>
        <v>2.0126991733556965</v>
      </c>
      <c r="F32" s="36">
        <f t="shared" si="9"/>
        <v>2.0126991733556965</v>
      </c>
    </row>
    <row r="33" spans="1:6" ht="19.5" customHeight="1">
      <c r="A33" s="12" t="s">
        <v>33</v>
      </c>
      <c r="B33" s="13" t="s">
        <v>93</v>
      </c>
      <c r="C33" s="8" t="s">
        <v>99</v>
      </c>
      <c r="D33" s="36">
        <f>D24/D22*100</f>
        <v>2.0003961180431769</v>
      </c>
      <c r="E33" s="36">
        <f t="shared" ref="E33:F33" si="10">E24/E22*100</f>
        <v>2.0003961180431769</v>
      </c>
      <c r="F33" s="36">
        <f t="shared" si="10"/>
        <v>2.0003961180431769</v>
      </c>
    </row>
    <row r="36" spans="1:6">
      <c r="B36" s="16"/>
      <c r="E36" s="2"/>
    </row>
    <row r="39" spans="1:6">
      <c r="B39" s="2"/>
    </row>
    <row r="40" spans="1:6">
      <c r="B40" s="2"/>
    </row>
    <row r="43" spans="1:6">
      <c r="B43" s="38"/>
    </row>
  </sheetData>
  <mergeCells count="8">
    <mergeCell ref="A5:F5"/>
    <mergeCell ref="A6:F6"/>
    <mergeCell ref="A7:F7"/>
    <mergeCell ref="E10:F10"/>
    <mergeCell ref="D10:D11"/>
    <mergeCell ref="C10:C11"/>
    <mergeCell ref="B10:B11"/>
    <mergeCell ref="A10:A11"/>
  </mergeCells>
  <pageMargins left="0.15748031496062992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56"/>
  <sheetViews>
    <sheetView workbookViewId="0">
      <selection activeCell="C13" sqref="C13"/>
    </sheetView>
  </sheetViews>
  <sheetFormatPr defaultRowHeight="15"/>
  <cols>
    <col min="2" max="2" width="38.28515625" customWidth="1"/>
    <col min="4" max="4" width="14.5703125" customWidth="1"/>
    <col min="5" max="5" width="12.42578125" customWidth="1"/>
    <col min="6" max="6" width="12.7109375" customWidth="1"/>
    <col min="11" max="11" width="10.28515625" customWidth="1"/>
  </cols>
  <sheetData>
    <row r="2" spans="1:9" s="1" customFormat="1">
      <c r="E2" s="39" t="s">
        <v>146</v>
      </c>
    </row>
    <row r="3" spans="1:9" s="1" customFormat="1"/>
    <row r="4" spans="1:9" s="1" customFormat="1" ht="18.75">
      <c r="A4" s="66" t="s">
        <v>145</v>
      </c>
      <c r="B4" s="66"/>
      <c r="C4" s="66"/>
      <c r="D4" s="66"/>
      <c r="E4" s="66"/>
      <c r="F4" s="66"/>
    </row>
    <row r="5" spans="1:9" s="1" customFormat="1" ht="18.75">
      <c r="A5" s="66" t="s">
        <v>144</v>
      </c>
      <c r="B5" s="66"/>
      <c r="C5" s="66"/>
      <c r="D5" s="66"/>
      <c r="E5" s="66"/>
      <c r="F5" s="66"/>
    </row>
    <row r="6" spans="1:9" s="1" customFormat="1"/>
    <row r="7" spans="1:9">
      <c r="D7" s="9" t="s">
        <v>73</v>
      </c>
    </row>
    <row r="8" spans="1:9" ht="63.75" customHeight="1">
      <c r="A8" s="3" t="s">
        <v>0</v>
      </c>
      <c r="B8" s="3" t="s">
        <v>35</v>
      </c>
      <c r="C8" s="3" t="s">
        <v>36</v>
      </c>
      <c r="D8" s="5" t="s">
        <v>37</v>
      </c>
      <c r="E8" s="5" t="s">
        <v>38</v>
      </c>
      <c r="F8" s="5" t="s">
        <v>39</v>
      </c>
      <c r="G8" s="4"/>
      <c r="H8" s="4"/>
    </row>
    <row r="9" spans="1:9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9" ht="21" customHeight="1">
      <c r="A10" s="10">
        <v>1</v>
      </c>
      <c r="B10" s="11" t="s">
        <v>1</v>
      </c>
      <c r="C10" s="8" t="s">
        <v>141</v>
      </c>
      <c r="D10" s="35">
        <f>D11+D16+D17+D21</f>
        <v>735780.7699999999</v>
      </c>
      <c r="E10" s="35">
        <f t="shared" ref="E10:F10" si="0">E11+E16+E17+E21</f>
        <v>646712.56999999995</v>
      </c>
      <c r="F10" s="35">
        <f t="shared" si="0"/>
        <v>89068.200000000012</v>
      </c>
    </row>
    <row r="11" spans="1:9" ht="19.5" customHeight="1">
      <c r="A11" s="10" t="s">
        <v>2</v>
      </c>
      <c r="B11" s="11" t="s">
        <v>3</v>
      </c>
      <c r="C11" s="8" t="s">
        <v>141</v>
      </c>
      <c r="D11" s="35">
        <f>SUM(D12:D15)</f>
        <v>556160.18999999994</v>
      </c>
      <c r="E11" s="35">
        <f t="shared" ref="E11:F11" si="1">SUM(E12:E15)</f>
        <v>488835.52999999997</v>
      </c>
      <c r="F11" s="35">
        <f t="shared" si="1"/>
        <v>67324.66</v>
      </c>
    </row>
    <row r="12" spans="1:9" ht="20.25" customHeight="1">
      <c r="A12" s="12" t="s">
        <v>4</v>
      </c>
      <c r="B12" s="13" t="s">
        <v>40</v>
      </c>
      <c r="C12" s="8" t="s">
        <v>141</v>
      </c>
      <c r="D12" s="34">
        <f>E12+F12</f>
        <v>523608.99</v>
      </c>
      <c r="E12" s="34">
        <v>460224.74</v>
      </c>
      <c r="F12" s="34">
        <v>63384.25</v>
      </c>
      <c r="I12" s="1"/>
    </row>
    <row r="13" spans="1:9" ht="17.25" customHeight="1">
      <c r="A13" s="12" t="s">
        <v>5</v>
      </c>
      <c r="B13" s="13" t="s">
        <v>41</v>
      </c>
      <c r="C13" s="8" t="s">
        <v>141</v>
      </c>
      <c r="D13" s="34">
        <f>E13+F13</f>
        <v>31920</v>
      </c>
      <c r="E13" s="34">
        <v>28056</v>
      </c>
      <c r="F13" s="34">
        <v>3864</v>
      </c>
      <c r="H13" s="1"/>
      <c r="I13" s="1"/>
    </row>
    <row r="14" spans="1:9" ht="30" customHeight="1">
      <c r="A14" s="12" t="s">
        <v>6</v>
      </c>
      <c r="B14" s="13" t="s">
        <v>8</v>
      </c>
      <c r="C14" s="8" t="s">
        <v>141</v>
      </c>
      <c r="D14" s="34">
        <f>E14+F14</f>
        <v>631.19999999999993</v>
      </c>
      <c r="E14" s="34">
        <v>554.79</v>
      </c>
      <c r="F14" s="34">
        <v>76.41</v>
      </c>
      <c r="H14" s="1"/>
      <c r="I14" s="1"/>
    </row>
    <row r="15" spans="1:9" ht="33" customHeight="1">
      <c r="A15" s="12" t="s">
        <v>7</v>
      </c>
      <c r="B15" s="13" t="s">
        <v>9</v>
      </c>
      <c r="C15" s="8" t="s">
        <v>141</v>
      </c>
      <c r="D15" s="34">
        <f t="shared" ref="D15:D28" si="2">E15+F15</f>
        <v>0</v>
      </c>
      <c r="E15" s="34">
        <v>0</v>
      </c>
      <c r="F15" s="34">
        <v>0</v>
      </c>
      <c r="H15" s="1"/>
      <c r="I15" s="1"/>
    </row>
    <row r="16" spans="1:9" ht="21" customHeight="1">
      <c r="A16" s="10" t="s">
        <v>10</v>
      </c>
      <c r="B16" s="11" t="s">
        <v>42</v>
      </c>
      <c r="C16" s="8" t="s">
        <v>141</v>
      </c>
      <c r="D16" s="35">
        <f t="shared" si="2"/>
        <v>39000</v>
      </c>
      <c r="E16" s="35">
        <v>34278.949999999997</v>
      </c>
      <c r="F16" s="35">
        <v>4721.05</v>
      </c>
      <c r="H16" s="1"/>
      <c r="I16" s="1"/>
    </row>
    <row r="17" spans="1:9" ht="19.5" customHeight="1">
      <c r="A17" s="10" t="s">
        <v>11</v>
      </c>
      <c r="B17" s="11" t="s">
        <v>12</v>
      </c>
      <c r="C17" s="8" t="s">
        <v>141</v>
      </c>
      <c r="D17" s="35">
        <f>SUM(D18:D20)</f>
        <v>140620.57999999999</v>
      </c>
      <c r="E17" s="35">
        <f t="shared" ref="E17:F17" si="3">SUM(E18:E20)</f>
        <v>123598.09</v>
      </c>
      <c r="F17" s="35">
        <f t="shared" si="3"/>
        <v>17022.489999999998</v>
      </c>
      <c r="H17" s="1"/>
      <c r="I17" s="1"/>
    </row>
    <row r="18" spans="1:9" s="1" customFormat="1" ht="20.25" customHeight="1">
      <c r="A18" s="12" t="s">
        <v>13</v>
      </c>
      <c r="B18" s="13" t="s">
        <v>43</v>
      </c>
      <c r="C18" s="8" t="s">
        <v>141</v>
      </c>
      <c r="D18" s="34">
        <f>E18+F18</f>
        <v>8580</v>
      </c>
      <c r="E18" s="34">
        <v>7541.37</v>
      </c>
      <c r="F18" s="34">
        <v>1038.6300000000001</v>
      </c>
    </row>
    <row r="19" spans="1:9" ht="18.75" customHeight="1">
      <c r="A19" s="12" t="s">
        <v>15</v>
      </c>
      <c r="B19" s="13" t="s">
        <v>14</v>
      </c>
      <c r="C19" s="8" t="s">
        <v>141</v>
      </c>
      <c r="D19" s="34">
        <f>E19+F19</f>
        <v>47918.400000000001</v>
      </c>
      <c r="E19" s="34">
        <v>42117.75</v>
      </c>
      <c r="F19" s="34">
        <v>5800.65</v>
      </c>
      <c r="H19" s="1"/>
      <c r="I19" s="1"/>
    </row>
    <row r="20" spans="1:9" ht="19.5" customHeight="1">
      <c r="A20" s="12" t="s">
        <v>44</v>
      </c>
      <c r="B20" s="13" t="s">
        <v>16</v>
      </c>
      <c r="C20" s="8" t="s">
        <v>141</v>
      </c>
      <c r="D20" s="34">
        <f t="shared" si="2"/>
        <v>84122.18</v>
      </c>
      <c r="E20" s="34">
        <v>73938.97</v>
      </c>
      <c r="F20" s="34">
        <v>10183.209999999999</v>
      </c>
      <c r="H20" s="1"/>
      <c r="I20" s="1"/>
    </row>
    <row r="21" spans="1:9" ht="20.25" customHeight="1">
      <c r="A21" s="10" t="s">
        <v>17</v>
      </c>
      <c r="B21" s="11" t="s">
        <v>18</v>
      </c>
      <c r="C21" s="8" t="s">
        <v>141</v>
      </c>
      <c r="D21" s="35">
        <v>0</v>
      </c>
      <c r="E21" s="35">
        <v>0</v>
      </c>
      <c r="F21" s="35">
        <v>0</v>
      </c>
      <c r="H21" s="1"/>
      <c r="I21" s="1"/>
    </row>
    <row r="22" spans="1:9" ht="21" customHeight="1">
      <c r="A22" s="12" t="s">
        <v>19</v>
      </c>
      <c r="B22" s="13" t="s">
        <v>45</v>
      </c>
      <c r="C22" s="8" t="s">
        <v>141</v>
      </c>
      <c r="D22" s="34">
        <f t="shared" si="2"/>
        <v>0</v>
      </c>
      <c r="E22" s="34">
        <v>0</v>
      </c>
      <c r="F22" s="34">
        <v>0</v>
      </c>
      <c r="H22" s="1"/>
      <c r="I22" s="1"/>
    </row>
    <row r="23" spans="1:9" s="1" customFormat="1" ht="21" customHeight="1">
      <c r="A23" s="12" t="s">
        <v>20</v>
      </c>
      <c r="B23" s="13" t="s">
        <v>43</v>
      </c>
      <c r="C23" s="8" t="s">
        <v>141</v>
      </c>
      <c r="D23" s="34">
        <f t="shared" si="2"/>
        <v>0</v>
      </c>
      <c r="E23" s="34">
        <v>0</v>
      </c>
      <c r="F23" s="34">
        <v>0</v>
      </c>
    </row>
    <row r="24" spans="1:9" ht="20.25" customHeight="1">
      <c r="A24" s="12" t="s">
        <v>46</v>
      </c>
      <c r="B24" s="13" t="s">
        <v>21</v>
      </c>
      <c r="C24" s="8" t="s">
        <v>141</v>
      </c>
      <c r="D24" s="34">
        <f t="shared" si="2"/>
        <v>0</v>
      </c>
      <c r="E24" s="34">
        <v>0</v>
      </c>
      <c r="F24" s="34">
        <v>0</v>
      </c>
      <c r="H24" s="1"/>
      <c r="I24" s="1"/>
    </row>
    <row r="25" spans="1:9" ht="21.75" customHeight="1">
      <c r="A25" s="10" t="s">
        <v>22</v>
      </c>
      <c r="B25" s="11" t="s">
        <v>23</v>
      </c>
      <c r="C25" s="8" t="s">
        <v>141</v>
      </c>
      <c r="D25" s="35">
        <f>SUM(D26:D28)</f>
        <v>51240</v>
      </c>
      <c r="E25" s="35">
        <f t="shared" ref="E25:F25" si="4">SUM(E26:E28)</f>
        <v>45037.26</v>
      </c>
      <c r="F25" s="35">
        <f t="shared" si="4"/>
        <v>6202.74</v>
      </c>
      <c r="H25" s="1"/>
      <c r="I25" s="1"/>
    </row>
    <row r="26" spans="1:9" ht="22.5" customHeight="1">
      <c r="A26" s="12" t="s">
        <v>24</v>
      </c>
      <c r="B26" s="13" t="s">
        <v>45</v>
      </c>
      <c r="C26" s="8" t="s">
        <v>141</v>
      </c>
      <c r="D26" s="34">
        <f t="shared" si="2"/>
        <v>42000</v>
      </c>
      <c r="E26" s="34">
        <v>36915.79</v>
      </c>
      <c r="F26" s="34">
        <v>5084.21</v>
      </c>
      <c r="H26" s="1"/>
      <c r="I26" s="1"/>
    </row>
    <row r="27" spans="1:9" s="1" customFormat="1" ht="21.75" customHeight="1">
      <c r="A27" s="12" t="s">
        <v>47</v>
      </c>
      <c r="B27" s="13" t="s">
        <v>43</v>
      </c>
      <c r="C27" s="8" t="s">
        <v>141</v>
      </c>
      <c r="D27" s="34">
        <f t="shared" si="2"/>
        <v>9240</v>
      </c>
      <c r="E27" s="34">
        <v>8121.47</v>
      </c>
      <c r="F27" s="34">
        <v>1118.53</v>
      </c>
    </row>
    <row r="28" spans="1:9" ht="21" customHeight="1">
      <c r="A28" s="12" t="s">
        <v>25</v>
      </c>
      <c r="B28" s="13" t="s">
        <v>21</v>
      </c>
      <c r="C28" s="8" t="s">
        <v>141</v>
      </c>
      <c r="D28" s="34">
        <f t="shared" si="2"/>
        <v>0</v>
      </c>
      <c r="E28" s="34">
        <v>0</v>
      </c>
      <c r="F28" s="34">
        <v>0</v>
      </c>
      <c r="H28" s="1"/>
      <c r="I28" s="1"/>
    </row>
    <row r="29" spans="1:9" s="1" customFormat="1" ht="21" customHeight="1">
      <c r="A29" s="10">
        <v>3</v>
      </c>
      <c r="B29" s="11" t="s">
        <v>48</v>
      </c>
      <c r="C29" s="8" t="s">
        <v>141</v>
      </c>
      <c r="D29" s="35">
        <v>0</v>
      </c>
      <c r="E29" s="35">
        <v>0</v>
      </c>
      <c r="F29" s="35">
        <v>0</v>
      </c>
    </row>
    <row r="30" spans="1:9" s="1" customFormat="1" ht="19.5" customHeight="1">
      <c r="A30" s="12" t="s">
        <v>49</v>
      </c>
      <c r="B30" s="13" t="s">
        <v>45</v>
      </c>
      <c r="C30" s="8" t="s">
        <v>141</v>
      </c>
      <c r="D30" s="34">
        <f t="shared" ref="D30:D32" si="5">E30+F30</f>
        <v>0</v>
      </c>
      <c r="E30" s="34">
        <v>0</v>
      </c>
      <c r="F30" s="34">
        <v>0</v>
      </c>
    </row>
    <row r="31" spans="1:9" s="1" customFormat="1" ht="19.5" customHeight="1">
      <c r="A31" s="12" t="s">
        <v>50</v>
      </c>
      <c r="B31" s="13" t="s">
        <v>43</v>
      </c>
      <c r="C31" s="8" t="s">
        <v>141</v>
      </c>
      <c r="D31" s="34">
        <f t="shared" si="5"/>
        <v>0</v>
      </c>
      <c r="E31" s="34">
        <v>0</v>
      </c>
      <c r="F31" s="34">
        <v>0</v>
      </c>
    </row>
    <row r="32" spans="1:9" s="1" customFormat="1" ht="19.5" customHeight="1">
      <c r="A32" s="12" t="s">
        <v>51</v>
      </c>
      <c r="B32" s="13" t="s">
        <v>21</v>
      </c>
      <c r="C32" s="8" t="s">
        <v>141</v>
      </c>
      <c r="D32" s="34">
        <f t="shared" si="5"/>
        <v>0</v>
      </c>
      <c r="E32" s="34">
        <v>0</v>
      </c>
      <c r="F32" s="34">
        <v>0</v>
      </c>
    </row>
    <row r="33" spans="1:11" ht="22.5" customHeight="1">
      <c r="A33" s="10">
        <v>4</v>
      </c>
      <c r="B33" s="11" t="s">
        <v>26</v>
      </c>
      <c r="C33" s="8" t="s">
        <v>141</v>
      </c>
      <c r="D33" s="35">
        <v>0</v>
      </c>
      <c r="E33" s="35">
        <v>0</v>
      </c>
      <c r="F33" s="35">
        <v>0</v>
      </c>
      <c r="H33" s="1"/>
      <c r="I33" s="1"/>
    </row>
    <row r="34" spans="1:11" ht="21" customHeight="1">
      <c r="A34" s="10">
        <v>5</v>
      </c>
      <c r="B34" s="11" t="s">
        <v>27</v>
      </c>
      <c r="C34" s="8" t="s">
        <v>141</v>
      </c>
      <c r="D34" s="35">
        <v>0</v>
      </c>
      <c r="E34" s="35">
        <v>0</v>
      </c>
      <c r="F34" s="35">
        <v>0</v>
      </c>
      <c r="H34" s="1"/>
      <c r="I34" s="1"/>
    </row>
    <row r="35" spans="1:11" ht="22.5" customHeight="1">
      <c r="A35" s="10">
        <v>6</v>
      </c>
      <c r="B35" s="11" t="s">
        <v>28</v>
      </c>
      <c r="C35" s="8" t="s">
        <v>141</v>
      </c>
      <c r="D35" s="35">
        <f>D10+D25+D29+D33+D34</f>
        <v>787020.7699999999</v>
      </c>
      <c r="E35" s="35">
        <f t="shared" ref="E35:F35" si="6">E10+E25+E29+E33+E34</f>
        <v>691749.83</v>
      </c>
      <c r="F35" s="35">
        <f t="shared" si="6"/>
        <v>95270.940000000017</v>
      </c>
    </row>
    <row r="36" spans="1:11" s="1" customFormat="1" ht="22.5" customHeight="1">
      <c r="A36" s="10">
        <v>7</v>
      </c>
      <c r="B36" s="11" t="s">
        <v>52</v>
      </c>
      <c r="C36" s="8" t="s">
        <v>141</v>
      </c>
      <c r="D36" s="35">
        <v>0</v>
      </c>
      <c r="E36" s="35">
        <v>0</v>
      </c>
      <c r="F36" s="35">
        <v>0</v>
      </c>
    </row>
    <row r="37" spans="1:11" ht="22.5" customHeight="1">
      <c r="A37" s="10">
        <v>8</v>
      </c>
      <c r="B37" s="14" t="s">
        <v>29</v>
      </c>
      <c r="C37" s="8" t="s">
        <v>141</v>
      </c>
      <c r="D37" s="35">
        <f>E37+F37</f>
        <v>15740.415399999998</v>
      </c>
      <c r="E37" s="35">
        <f>E35*0.02</f>
        <v>13834.996599999999</v>
      </c>
      <c r="F37" s="52">
        <f>F35*0.02</f>
        <v>1905.4188000000004</v>
      </c>
      <c r="G37" s="57"/>
      <c r="H37" s="58"/>
      <c r="I37" s="58"/>
      <c r="J37" s="58"/>
      <c r="K37" s="58"/>
    </row>
    <row r="38" spans="1:11" ht="21.75" customHeight="1">
      <c r="A38" s="12" t="s">
        <v>53</v>
      </c>
      <c r="B38" s="13" t="s">
        <v>31</v>
      </c>
      <c r="C38" s="8" t="s">
        <v>141</v>
      </c>
      <c r="D38" s="34">
        <f>E38+F38</f>
        <v>2833.2747719999998</v>
      </c>
      <c r="E38" s="34">
        <f>E37*0.18</f>
        <v>2490.2993879999995</v>
      </c>
      <c r="F38" s="34">
        <f>F37*0.18</f>
        <v>342.97538400000008</v>
      </c>
      <c r="G38" s="58"/>
      <c r="H38" s="58"/>
      <c r="I38" s="58"/>
      <c r="J38" s="58"/>
      <c r="K38" s="58"/>
    </row>
    <row r="39" spans="1:11" ht="19.5" customHeight="1">
      <c r="A39" s="12" t="s">
        <v>57</v>
      </c>
      <c r="B39" s="13" t="s">
        <v>54</v>
      </c>
      <c r="C39" s="8" t="s">
        <v>141</v>
      </c>
      <c r="D39" s="34">
        <f t="shared" ref="D39:D40" si="7">E39+F39</f>
        <v>0</v>
      </c>
      <c r="E39" s="34">
        <v>0</v>
      </c>
      <c r="F39" s="34">
        <v>0</v>
      </c>
    </row>
    <row r="40" spans="1:11" s="1" customFormat="1" ht="19.5" customHeight="1">
      <c r="A40" s="12" t="s">
        <v>58</v>
      </c>
      <c r="B40" s="13" t="s">
        <v>55</v>
      </c>
      <c r="C40" s="8" t="s">
        <v>141</v>
      </c>
      <c r="D40" s="34">
        <f t="shared" si="7"/>
        <v>0</v>
      </c>
      <c r="E40" s="34">
        <v>0</v>
      </c>
      <c r="F40" s="34">
        <v>0</v>
      </c>
    </row>
    <row r="41" spans="1:11" ht="30.75" customHeight="1">
      <c r="A41" s="12" t="s">
        <v>59</v>
      </c>
      <c r="B41" s="13" t="s">
        <v>34</v>
      </c>
      <c r="C41" s="8" t="s">
        <v>141</v>
      </c>
      <c r="D41" s="34">
        <f>E41+F41</f>
        <v>0</v>
      </c>
      <c r="E41" s="34">
        <v>0</v>
      </c>
      <c r="F41" s="34">
        <v>0</v>
      </c>
    </row>
    <row r="42" spans="1:11" ht="21.75" customHeight="1">
      <c r="A42" s="12" t="s">
        <v>60</v>
      </c>
      <c r="B42" s="13" t="s">
        <v>56</v>
      </c>
      <c r="C42" s="8" t="s">
        <v>141</v>
      </c>
      <c r="D42" s="34">
        <f t="shared" ref="D42" si="8">E42+F42</f>
        <v>12907.140627999999</v>
      </c>
      <c r="E42" s="34">
        <f>E37-E38</f>
        <v>11344.697211999999</v>
      </c>
      <c r="F42" s="34">
        <f>F37-F38</f>
        <v>1562.4434160000003</v>
      </c>
    </row>
    <row r="43" spans="1:11" s="1" customFormat="1" ht="33.75" customHeight="1">
      <c r="A43" s="33" t="s">
        <v>61</v>
      </c>
      <c r="B43" s="11" t="s">
        <v>62</v>
      </c>
      <c r="C43" s="8" t="s">
        <v>141</v>
      </c>
      <c r="D43" s="35">
        <f>E43+F43</f>
        <v>802761.18539999996</v>
      </c>
      <c r="E43" s="35">
        <f>E35+E36+E37</f>
        <v>705584.82659999991</v>
      </c>
      <c r="F43" s="52">
        <f t="shared" ref="F43" si="9">F35+F36+F37</f>
        <v>97176.358800000016</v>
      </c>
    </row>
    <row r="44" spans="1:11" ht="30.75" customHeight="1">
      <c r="A44" s="10">
        <v>10</v>
      </c>
      <c r="B44" s="11" t="s">
        <v>63</v>
      </c>
      <c r="C44" s="53" t="s">
        <v>66</v>
      </c>
      <c r="D44" s="52">
        <f>D43/D47</f>
        <v>1408.3529568421052</v>
      </c>
      <c r="E44" s="52">
        <f>E43/E47</f>
        <v>1408.3529473053891</v>
      </c>
      <c r="F44" s="52">
        <f>F43/F47</f>
        <v>1408.3530260869568</v>
      </c>
    </row>
    <row r="45" spans="1:11" s="1" customFormat="1" ht="22.5" customHeight="1">
      <c r="A45" s="12" t="s">
        <v>64</v>
      </c>
      <c r="B45" s="13" t="s">
        <v>65</v>
      </c>
      <c r="C45" s="8" t="s">
        <v>66</v>
      </c>
      <c r="D45" s="34">
        <f>D12/D48</f>
        <v>918.61226315789474</v>
      </c>
      <c r="E45" s="34">
        <f>E12/E48</f>
        <v>918.61225548902189</v>
      </c>
      <c r="F45" s="34">
        <f>F12/F48</f>
        <v>918.61231884057975</v>
      </c>
    </row>
    <row r="46" spans="1:11" s="1" customFormat="1" ht="22.5" customHeight="1">
      <c r="A46" s="12" t="s">
        <v>67</v>
      </c>
      <c r="B46" s="13" t="s">
        <v>68</v>
      </c>
      <c r="C46" s="8" t="s">
        <v>66</v>
      </c>
      <c r="D46" s="34">
        <f>(D35-D12)/D48</f>
        <v>462.12592982456124</v>
      </c>
      <c r="E46" s="34">
        <f>(E35-E12)/E48</f>
        <v>462.12592814371249</v>
      </c>
      <c r="F46" s="34">
        <f>(F35-F12)/F48</f>
        <v>462.12594202898578</v>
      </c>
    </row>
    <row r="47" spans="1:11" ht="30.75" customHeight="1">
      <c r="A47" s="10">
        <v>11</v>
      </c>
      <c r="B47" s="11" t="s">
        <v>69</v>
      </c>
      <c r="C47" s="8" t="s">
        <v>70</v>
      </c>
      <c r="D47" s="35">
        <f>E47+F47</f>
        <v>570</v>
      </c>
      <c r="E47" s="34">
        <v>501</v>
      </c>
      <c r="F47" s="34">
        <v>69</v>
      </c>
    </row>
    <row r="48" spans="1:11" ht="29.25">
      <c r="A48" s="10">
        <v>12</v>
      </c>
      <c r="B48" s="14" t="s">
        <v>71</v>
      </c>
      <c r="C48" s="8" t="s">
        <v>70</v>
      </c>
      <c r="D48" s="35">
        <f>E48+F48</f>
        <v>570</v>
      </c>
      <c r="E48" s="34">
        <v>501</v>
      </c>
      <c r="F48" s="34">
        <v>69</v>
      </c>
    </row>
    <row r="49" spans="1:6" s="1" customFormat="1" ht="35.25" customHeight="1">
      <c r="A49" s="10">
        <v>13</v>
      </c>
      <c r="B49" s="14" t="s">
        <v>72</v>
      </c>
      <c r="C49" s="8" t="s">
        <v>66</v>
      </c>
      <c r="D49" s="35">
        <f>D35/D48</f>
        <v>1380.738192982456</v>
      </c>
      <c r="E49" s="35">
        <f>E35/E48</f>
        <v>1380.7381836327345</v>
      </c>
      <c r="F49" s="35">
        <f>F35/F48</f>
        <v>1380.7382608695655</v>
      </c>
    </row>
    <row r="52" spans="1:6">
      <c r="B52" s="16"/>
      <c r="C52" s="1"/>
      <c r="D52" s="1"/>
      <c r="E52" s="2"/>
    </row>
    <row r="53" spans="1:6">
      <c r="B53" s="1"/>
      <c r="C53" s="1"/>
      <c r="D53" s="1"/>
      <c r="E53" s="1"/>
    </row>
    <row r="54" spans="1:6">
      <c r="B54" s="1"/>
      <c r="C54" s="1"/>
      <c r="D54" s="1"/>
      <c r="E54" s="1"/>
    </row>
    <row r="55" spans="1:6">
      <c r="B55" s="2"/>
      <c r="C55" s="1"/>
      <c r="D55" s="1"/>
      <c r="E55" s="1"/>
    </row>
    <row r="56" spans="1:6">
      <c r="B56" s="2"/>
      <c r="C56" s="1"/>
      <c r="D56" s="1"/>
      <c r="E56" s="1"/>
    </row>
  </sheetData>
  <mergeCells count="2">
    <mergeCell ref="A4:F4"/>
    <mergeCell ref="A5:F5"/>
  </mergeCells>
  <pageMargins left="0.23622047244094491" right="0.15748031496062992" top="0.74803149606299213" bottom="0.74803149606299213" header="0.31496062992125984" footer="0.31496062992125984"/>
  <pageSetup paperSize="9" orientation="portrait" r:id="rId1"/>
  <ignoredErrors>
    <ignoredError sqref="A12:A18 A22" twoDigitTextYear="1"/>
    <ignoredError sqref="A25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51"/>
  <sheetViews>
    <sheetView workbookViewId="0">
      <selection activeCell="A2" sqref="A2:D43"/>
    </sheetView>
  </sheetViews>
  <sheetFormatPr defaultRowHeight="15"/>
  <cols>
    <col min="1" max="1" width="9.140625" style="1"/>
    <col min="2" max="2" width="52.5703125" style="1" customWidth="1"/>
    <col min="3" max="3" width="13.5703125" style="1" customWidth="1"/>
    <col min="4" max="4" width="18.85546875" style="1" customWidth="1"/>
    <col min="5" max="16384" width="9.140625" style="1"/>
  </cols>
  <sheetData>
    <row r="2" spans="1:6">
      <c r="D2" s="39" t="s">
        <v>147</v>
      </c>
    </row>
    <row r="4" spans="1:6" ht="18.75">
      <c r="A4" s="66" t="s">
        <v>148</v>
      </c>
      <c r="B4" s="66"/>
      <c r="C4" s="66"/>
      <c r="D4" s="66"/>
    </row>
    <row r="5" spans="1:6" ht="18.75">
      <c r="A5" s="66" t="s">
        <v>144</v>
      </c>
      <c r="B5" s="66"/>
      <c r="C5" s="66"/>
      <c r="D5" s="66"/>
    </row>
    <row r="7" spans="1:6">
      <c r="C7" s="9" t="s">
        <v>73</v>
      </c>
    </row>
    <row r="8" spans="1:6" ht="63.75" customHeight="1">
      <c r="A8" s="3" t="s">
        <v>0</v>
      </c>
      <c r="B8" s="3" t="s">
        <v>35</v>
      </c>
      <c r="C8" s="3" t="s">
        <v>36</v>
      </c>
      <c r="D8" s="5" t="s">
        <v>74</v>
      </c>
      <c r="E8" s="4"/>
      <c r="F8" s="4"/>
    </row>
    <row r="9" spans="1:6">
      <c r="A9" s="6">
        <v>1</v>
      </c>
      <c r="B9" s="7">
        <v>2</v>
      </c>
      <c r="C9" s="7">
        <v>3</v>
      </c>
      <c r="D9" s="7">
        <v>4</v>
      </c>
    </row>
    <row r="10" spans="1:6" ht="21" customHeight="1">
      <c r="A10" s="10">
        <v>1</v>
      </c>
      <c r="B10" s="11" t="s">
        <v>1</v>
      </c>
      <c r="C10" s="8" t="s">
        <v>141</v>
      </c>
      <c r="D10" s="35">
        <f>D11+D12+D13+D17</f>
        <v>25620</v>
      </c>
    </row>
    <row r="11" spans="1:6" ht="19.5" customHeight="1">
      <c r="A11" s="10" t="s">
        <v>2</v>
      </c>
      <c r="B11" s="11" t="s">
        <v>154</v>
      </c>
      <c r="C11" s="8" t="s">
        <v>141</v>
      </c>
      <c r="D11" s="35">
        <v>0</v>
      </c>
    </row>
    <row r="12" spans="1:6" ht="21" customHeight="1">
      <c r="A12" s="10" t="s">
        <v>10</v>
      </c>
      <c r="B12" s="11" t="s">
        <v>42</v>
      </c>
      <c r="C12" s="8" t="s">
        <v>141</v>
      </c>
      <c r="D12" s="35">
        <v>21000</v>
      </c>
    </row>
    <row r="13" spans="1:6" ht="19.5" customHeight="1">
      <c r="A13" s="10" t="s">
        <v>11</v>
      </c>
      <c r="B13" s="11" t="s">
        <v>12</v>
      </c>
      <c r="C13" s="8" t="s">
        <v>141</v>
      </c>
      <c r="D13" s="35">
        <f>SUM(D14:D16)</f>
        <v>4620</v>
      </c>
    </row>
    <row r="14" spans="1:6" ht="20.25" customHeight="1">
      <c r="A14" s="12" t="s">
        <v>13</v>
      </c>
      <c r="B14" s="13" t="s">
        <v>43</v>
      </c>
      <c r="C14" s="8" t="s">
        <v>141</v>
      </c>
      <c r="D14" s="34">
        <v>4620</v>
      </c>
    </row>
    <row r="15" spans="1:6" ht="18.75" customHeight="1">
      <c r="A15" s="12" t="s">
        <v>15</v>
      </c>
      <c r="B15" s="13" t="s">
        <v>14</v>
      </c>
      <c r="C15" s="8" t="s">
        <v>141</v>
      </c>
      <c r="D15" s="34">
        <v>0</v>
      </c>
    </row>
    <row r="16" spans="1:6" ht="19.5" customHeight="1">
      <c r="A16" s="12" t="s">
        <v>44</v>
      </c>
      <c r="B16" s="13" t="s">
        <v>16</v>
      </c>
      <c r="C16" s="8" t="s">
        <v>141</v>
      </c>
      <c r="D16" s="34">
        <v>0</v>
      </c>
    </row>
    <row r="17" spans="1:4" ht="20.25" customHeight="1">
      <c r="A17" s="10" t="s">
        <v>17</v>
      </c>
      <c r="B17" s="11" t="s">
        <v>18</v>
      </c>
      <c r="C17" s="8" t="s">
        <v>141</v>
      </c>
      <c r="D17" s="35">
        <v>0</v>
      </c>
    </row>
    <row r="18" spans="1:4" ht="21" customHeight="1">
      <c r="A18" s="12" t="s">
        <v>19</v>
      </c>
      <c r="B18" s="13" t="s">
        <v>45</v>
      </c>
      <c r="C18" s="8" t="s">
        <v>141</v>
      </c>
      <c r="D18" s="34">
        <v>0</v>
      </c>
    </row>
    <row r="19" spans="1:4" ht="21" customHeight="1">
      <c r="A19" s="12" t="s">
        <v>20</v>
      </c>
      <c r="B19" s="13" t="s">
        <v>43</v>
      </c>
      <c r="C19" s="8" t="s">
        <v>141</v>
      </c>
      <c r="D19" s="34">
        <v>0</v>
      </c>
    </row>
    <row r="20" spans="1:4" ht="20.25" customHeight="1">
      <c r="A20" s="12" t="s">
        <v>46</v>
      </c>
      <c r="B20" s="13" t="s">
        <v>21</v>
      </c>
      <c r="C20" s="8" t="s">
        <v>141</v>
      </c>
      <c r="D20" s="34">
        <v>0</v>
      </c>
    </row>
    <row r="21" spans="1:4" ht="21.75" customHeight="1">
      <c r="A21" s="10" t="s">
        <v>22</v>
      </c>
      <c r="B21" s="11" t="s">
        <v>23</v>
      </c>
      <c r="C21" s="8" t="s">
        <v>141</v>
      </c>
      <c r="D21" s="35">
        <f>SUM(D22:D24)</f>
        <v>21960</v>
      </c>
    </row>
    <row r="22" spans="1:4" ht="22.5" customHeight="1">
      <c r="A22" s="12" t="s">
        <v>24</v>
      </c>
      <c r="B22" s="13" t="s">
        <v>45</v>
      </c>
      <c r="C22" s="8" t="s">
        <v>141</v>
      </c>
      <c r="D22" s="34">
        <v>18000</v>
      </c>
    </row>
    <row r="23" spans="1:4" ht="21.75" customHeight="1">
      <c r="A23" s="12" t="s">
        <v>47</v>
      </c>
      <c r="B23" s="13" t="s">
        <v>43</v>
      </c>
      <c r="C23" s="8" t="s">
        <v>141</v>
      </c>
      <c r="D23" s="34">
        <v>3960</v>
      </c>
    </row>
    <row r="24" spans="1:4" ht="21" customHeight="1">
      <c r="A24" s="12" t="s">
        <v>25</v>
      </c>
      <c r="B24" s="13" t="s">
        <v>21</v>
      </c>
      <c r="C24" s="8" t="s">
        <v>141</v>
      </c>
      <c r="D24" s="34">
        <v>0</v>
      </c>
    </row>
    <row r="25" spans="1:4" ht="21" customHeight="1">
      <c r="A25" s="10">
        <v>3</v>
      </c>
      <c r="B25" s="11" t="s">
        <v>48</v>
      </c>
      <c r="C25" s="8" t="s">
        <v>141</v>
      </c>
      <c r="D25" s="35">
        <v>0</v>
      </c>
    </row>
    <row r="26" spans="1:4" ht="19.5" customHeight="1">
      <c r="A26" s="12" t="s">
        <v>49</v>
      </c>
      <c r="B26" s="13" t="s">
        <v>45</v>
      </c>
      <c r="C26" s="8" t="s">
        <v>141</v>
      </c>
      <c r="D26" s="34">
        <v>0</v>
      </c>
    </row>
    <row r="27" spans="1:4" ht="19.5" customHeight="1">
      <c r="A27" s="12" t="s">
        <v>50</v>
      </c>
      <c r="B27" s="13" t="s">
        <v>43</v>
      </c>
      <c r="C27" s="8" t="s">
        <v>141</v>
      </c>
      <c r="D27" s="34">
        <v>0</v>
      </c>
    </row>
    <row r="28" spans="1:4" ht="19.5" customHeight="1">
      <c r="A28" s="12" t="s">
        <v>51</v>
      </c>
      <c r="B28" s="13" t="s">
        <v>21</v>
      </c>
      <c r="C28" s="8" t="s">
        <v>141</v>
      </c>
      <c r="D28" s="34">
        <v>0</v>
      </c>
    </row>
    <row r="29" spans="1:4" ht="22.5" customHeight="1">
      <c r="A29" s="10">
        <v>4</v>
      </c>
      <c r="B29" s="11" t="s">
        <v>26</v>
      </c>
      <c r="C29" s="8" t="s">
        <v>141</v>
      </c>
      <c r="D29" s="35">
        <v>0</v>
      </c>
    </row>
    <row r="30" spans="1:4" ht="21" customHeight="1">
      <c r="A30" s="10">
        <v>5</v>
      </c>
      <c r="B30" s="11" t="s">
        <v>27</v>
      </c>
      <c r="C30" s="8" t="s">
        <v>141</v>
      </c>
      <c r="D30" s="35">
        <v>0</v>
      </c>
    </row>
    <row r="31" spans="1:4" ht="22.5" customHeight="1">
      <c r="A31" s="10">
        <v>6</v>
      </c>
      <c r="B31" s="11" t="s">
        <v>28</v>
      </c>
      <c r="C31" s="8" t="s">
        <v>141</v>
      </c>
      <c r="D31" s="35">
        <f>D10+D21+D25+D29+D30</f>
        <v>47580</v>
      </c>
    </row>
    <row r="32" spans="1:4" ht="22.5" customHeight="1">
      <c r="A32" s="10">
        <v>7</v>
      </c>
      <c r="B32" s="11" t="s">
        <v>52</v>
      </c>
      <c r="C32" s="8" t="s">
        <v>141</v>
      </c>
      <c r="D32" s="35">
        <v>0</v>
      </c>
    </row>
    <row r="33" spans="1:7" ht="22.5" customHeight="1">
      <c r="A33" s="10">
        <v>8</v>
      </c>
      <c r="B33" s="14" t="s">
        <v>29</v>
      </c>
      <c r="C33" s="8" t="s">
        <v>141</v>
      </c>
      <c r="D33" s="35">
        <f>D31*0.02</f>
        <v>951.6</v>
      </c>
    </row>
    <row r="34" spans="1:7" ht="21.75" customHeight="1">
      <c r="A34" s="12" t="s">
        <v>53</v>
      </c>
      <c r="B34" s="13" t="s">
        <v>31</v>
      </c>
      <c r="C34" s="8" t="s">
        <v>141</v>
      </c>
      <c r="D34" s="34">
        <f>D33*0.18</f>
        <v>171.28800000000001</v>
      </c>
    </row>
    <row r="35" spans="1:7" ht="19.5" customHeight="1">
      <c r="A35" s="12" t="s">
        <v>57</v>
      </c>
      <c r="B35" s="13" t="s">
        <v>54</v>
      </c>
      <c r="C35" s="8" t="s">
        <v>141</v>
      </c>
      <c r="D35" s="34">
        <v>0</v>
      </c>
    </row>
    <row r="36" spans="1:7" ht="19.5" customHeight="1">
      <c r="A36" s="12" t="s">
        <v>58</v>
      </c>
      <c r="B36" s="13" t="s">
        <v>55</v>
      </c>
      <c r="C36" s="8" t="s">
        <v>141</v>
      </c>
      <c r="D36" s="34">
        <v>0</v>
      </c>
    </row>
    <row r="37" spans="1:7" ht="20.25" customHeight="1">
      <c r="A37" s="12" t="s">
        <v>59</v>
      </c>
      <c r="B37" s="13" t="s">
        <v>34</v>
      </c>
      <c r="C37" s="8" t="s">
        <v>141</v>
      </c>
      <c r="D37" s="34">
        <v>0</v>
      </c>
    </row>
    <row r="38" spans="1:7" ht="21.75" customHeight="1">
      <c r="A38" s="12" t="s">
        <v>60</v>
      </c>
      <c r="B38" s="13" t="s">
        <v>56</v>
      </c>
      <c r="C38" s="8" t="s">
        <v>141</v>
      </c>
      <c r="D38" s="34">
        <f>D33-D34</f>
        <v>780.31200000000001</v>
      </c>
    </row>
    <row r="39" spans="1:7" ht="33.75" customHeight="1">
      <c r="A39" s="12" t="s">
        <v>61</v>
      </c>
      <c r="B39" s="11" t="s">
        <v>75</v>
      </c>
      <c r="C39" s="8" t="s">
        <v>141</v>
      </c>
      <c r="D39" s="35">
        <f>D31+D33</f>
        <v>48531.6</v>
      </c>
    </row>
    <row r="40" spans="1:7" ht="30.75" customHeight="1">
      <c r="A40" s="10">
        <v>10</v>
      </c>
      <c r="B40" s="11" t="s">
        <v>76</v>
      </c>
      <c r="C40" s="8" t="s">
        <v>66</v>
      </c>
      <c r="D40" s="52">
        <v>85.15</v>
      </c>
      <c r="E40" s="55"/>
      <c r="G40" s="55"/>
    </row>
    <row r="41" spans="1:7" ht="30.75" customHeight="1">
      <c r="A41" s="10">
        <v>11</v>
      </c>
      <c r="B41" s="11" t="s">
        <v>79</v>
      </c>
      <c r="C41" s="8" t="s">
        <v>70</v>
      </c>
      <c r="D41" s="37">
        <f>D42+D43</f>
        <v>570</v>
      </c>
    </row>
    <row r="42" spans="1:7" ht="21.75" customHeight="1">
      <c r="A42" s="12" t="s">
        <v>77</v>
      </c>
      <c r="B42" s="15" t="s">
        <v>80</v>
      </c>
      <c r="C42" s="8" t="s">
        <v>70</v>
      </c>
      <c r="D42" s="36">
        <v>501</v>
      </c>
    </row>
    <row r="43" spans="1:7" ht="21.75" customHeight="1">
      <c r="A43" s="12" t="s">
        <v>78</v>
      </c>
      <c r="B43" s="15" t="s">
        <v>81</v>
      </c>
      <c r="C43" s="8" t="s">
        <v>70</v>
      </c>
      <c r="D43" s="36">
        <v>69</v>
      </c>
    </row>
    <row r="47" spans="1:7">
      <c r="B47" s="16"/>
      <c r="D47" s="2"/>
    </row>
    <row r="50" spans="2:2">
      <c r="B50" s="2"/>
    </row>
    <row r="51" spans="2:2">
      <c r="B51" s="2"/>
    </row>
  </sheetData>
  <mergeCells count="2">
    <mergeCell ref="A4:D4"/>
    <mergeCell ref="A5:D5"/>
  </mergeCells>
  <pageMargins left="0.15748031496062992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50"/>
  <sheetViews>
    <sheetView tabSelected="1" workbookViewId="0">
      <selection activeCell="D13" sqref="D13"/>
    </sheetView>
  </sheetViews>
  <sheetFormatPr defaultRowHeight="15"/>
  <cols>
    <col min="1" max="1" width="5.28515625" style="1" customWidth="1"/>
    <col min="2" max="2" width="54.85546875" style="1" customWidth="1"/>
    <col min="3" max="3" width="10" style="1" customWidth="1"/>
    <col min="4" max="6" width="10.28515625" style="1" customWidth="1"/>
    <col min="7" max="8" width="10.140625" style="1" customWidth="1"/>
    <col min="9" max="16384" width="9.140625" style="1"/>
  </cols>
  <sheetData>
    <row r="2" spans="1:8">
      <c r="G2" s="39" t="s">
        <v>151</v>
      </c>
    </row>
    <row r="3" spans="1:8">
      <c r="G3" s="39"/>
    </row>
    <row r="4" spans="1:8" ht="18.75">
      <c r="A4" s="59" t="s">
        <v>152</v>
      </c>
      <c r="B4" s="59"/>
      <c r="C4" s="59"/>
      <c r="D4" s="59"/>
      <c r="E4" s="59"/>
      <c r="F4" s="59"/>
      <c r="G4" s="59"/>
      <c r="H4" s="59"/>
    </row>
    <row r="5" spans="1:8" ht="18.75">
      <c r="A5" s="59" t="s">
        <v>103</v>
      </c>
      <c r="B5" s="59"/>
      <c r="C5" s="59"/>
      <c r="D5" s="59"/>
      <c r="E5" s="59"/>
      <c r="F5" s="59"/>
      <c r="G5" s="59"/>
      <c r="H5" s="59"/>
    </row>
    <row r="7" spans="1:8">
      <c r="C7" s="9" t="s">
        <v>73</v>
      </c>
    </row>
    <row r="8" spans="1:8" ht="73.5" customHeight="1">
      <c r="A8" s="64" t="s">
        <v>0</v>
      </c>
      <c r="B8" s="64" t="s">
        <v>35</v>
      </c>
      <c r="C8" s="67" t="s">
        <v>155</v>
      </c>
      <c r="D8" s="67"/>
      <c r="E8" s="67" t="s">
        <v>156</v>
      </c>
      <c r="F8" s="67"/>
      <c r="G8" s="67" t="s">
        <v>153</v>
      </c>
      <c r="H8" s="67"/>
    </row>
    <row r="9" spans="1:8" ht="20.25" customHeight="1">
      <c r="A9" s="65"/>
      <c r="B9" s="65"/>
      <c r="C9" s="32" t="s">
        <v>142</v>
      </c>
      <c r="D9" s="32" t="s">
        <v>106</v>
      </c>
      <c r="E9" s="54" t="s">
        <v>142</v>
      </c>
      <c r="F9" s="54" t="s">
        <v>106</v>
      </c>
      <c r="G9" s="32" t="s">
        <v>142</v>
      </c>
      <c r="H9" s="32" t="s">
        <v>106</v>
      </c>
    </row>
    <row r="10" spans="1:8">
      <c r="A10" s="6">
        <v>1</v>
      </c>
      <c r="B10" s="7">
        <v>2</v>
      </c>
      <c r="C10" s="7">
        <v>3</v>
      </c>
      <c r="D10" s="7">
        <v>4</v>
      </c>
      <c r="E10" s="17">
        <v>5</v>
      </c>
      <c r="F10" s="17">
        <v>6</v>
      </c>
      <c r="G10" s="17">
        <v>5</v>
      </c>
      <c r="H10" s="17">
        <v>6</v>
      </c>
    </row>
    <row r="11" spans="1:8" ht="47.25" customHeight="1">
      <c r="A11" s="18">
        <v>1</v>
      </c>
      <c r="B11" s="19" t="s">
        <v>107</v>
      </c>
      <c r="C11" s="20">
        <f>1464.21*C30</f>
        <v>64425.240000000005</v>
      </c>
      <c r="D11" s="20">
        <f>C11/836</f>
        <v>77.063684210526318</v>
      </c>
      <c r="E11" s="20">
        <f>1464.21*E30</f>
        <v>58568.4</v>
      </c>
      <c r="F11" s="20">
        <f>E11/836</f>
        <v>70.057894736842101</v>
      </c>
      <c r="G11" s="20">
        <f>1464.21*G30</f>
        <v>8785.26</v>
      </c>
      <c r="H11" s="20">
        <f>G11/114</f>
        <v>77.063684210526318</v>
      </c>
    </row>
    <row r="12" spans="1:8" ht="21" customHeight="1">
      <c r="A12" s="21" t="s">
        <v>2</v>
      </c>
      <c r="B12" s="22" t="s">
        <v>104</v>
      </c>
      <c r="C12" s="23">
        <f>918.61*C30</f>
        <v>40418.840000000004</v>
      </c>
      <c r="D12" s="23">
        <f>C12/836</f>
        <v>48.347894736842107</v>
      </c>
      <c r="E12" s="23">
        <f>918.61*E30</f>
        <v>36744.400000000001</v>
      </c>
      <c r="F12" s="23">
        <f>E12/836</f>
        <v>43.952631578947368</v>
      </c>
      <c r="G12" s="23">
        <f>918.61*G30</f>
        <v>5511.66</v>
      </c>
      <c r="H12" s="23">
        <f>G12/114</f>
        <v>48.347894736842107</v>
      </c>
    </row>
    <row r="13" spans="1:8" ht="24.75" customHeight="1">
      <c r="A13" s="46">
        <v>2</v>
      </c>
      <c r="B13" s="47" t="s">
        <v>108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</row>
    <row r="14" spans="1:8" ht="24.75" customHeight="1">
      <c r="A14" s="50" t="s">
        <v>24</v>
      </c>
      <c r="B14" s="51" t="s">
        <v>109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ht="24.75" customHeight="1">
      <c r="A15" s="50" t="s">
        <v>47</v>
      </c>
      <c r="B15" s="51" t="s">
        <v>110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ht="24.75" customHeight="1">
      <c r="A16" s="50" t="s">
        <v>25</v>
      </c>
      <c r="B16" s="51" t="s">
        <v>111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9" ht="33.75" customHeight="1">
      <c r="A17" s="18">
        <v>3</v>
      </c>
      <c r="B17" s="19" t="s">
        <v>105</v>
      </c>
      <c r="C17" s="20">
        <f>836*C41</f>
        <v>21986.799999999999</v>
      </c>
      <c r="D17" s="20">
        <f>C17/836</f>
        <v>26.3</v>
      </c>
      <c r="E17" s="20">
        <f>836*E41</f>
        <v>21986.799999999999</v>
      </c>
      <c r="F17" s="20">
        <f>E17/836</f>
        <v>26.3</v>
      </c>
      <c r="G17" s="20">
        <f>114*G41</f>
        <v>2998.2000000000003</v>
      </c>
      <c r="H17" s="20">
        <f>G17/114</f>
        <v>26.3</v>
      </c>
    </row>
    <row r="18" spans="1:9" ht="33.75" customHeight="1">
      <c r="A18" s="46">
        <v>4</v>
      </c>
      <c r="B18" s="47" t="s">
        <v>112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</row>
    <row r="19" spans="1:9" ht="48" customHeight="1">
      <c r="A19" s="18">
        <v>5</v>
      </c>
      <c r="B19" s="19" t="s">
        <v>113</v>
      </c>
      <c r="C19" s="20">
        <f>C11+C17</f>
        <v>86412.040000000008</v>
      </c>
      <c r="D19" s="20">
        <f>C19/836</f>
        <v>103.36368421052633</v>
      </c>
      <c r="E19" s="20">
        <f>E11+E17</f>
        <v>80555.199999999997</v>
      </c>
      <c r="F19" s="20">
        <f>E19/836</f>
        <v>96.357894736842098</v>
      </c>
      <c r="G19" s="20">
        <f>G11+G17</f>
        <v>11783.460000000001</v>
      </c>
      <c r="H19" s="20">
        <f>G19/114</f>
        <v>103.36368421052633</v>
      </c>
      <c r="I19" s="49"/>
    </row>
    <row r="20" spans="1:9" ht="24.75" customHeight="1">
      <c r="A20" s="18">
        <v>6</v>
      </c>
      <c r="B20" s="19" t="s">
        <v>114</v>
      </c>
      <c r="C20" s="20">
        <f>C19*0.02</f>
        <v>1728.2408000000003</v>
      </c>
      <c r="D20" s="20">
        <f>C20/836</f>
        <v>2.0672736842105266</v>
      </c>
      <c r="E20" s="20">
        <f>E19*0.02</f>
        <v>1611.104</v>
      </c>
      <c r="F20" s="20">
        <f>E20/836</f>
        <v>1.9271578947368422</v>
      </c>
      <c r="G20" s="20">
        <f>G19*0.04</f>
        <v>471.33840000000004</v>
      </c>
      <c r="H20" s="20">
        <f>G20/114</f>
        <v>4.1345473684210532</v>
      </c>
    </row>
    <row r="21" spans="1:9" ht="30" customHeight="1">
      <c r="A21" s="21" t="s">
        <v>30</v>
      </c>
      <c r="B21" s="22" t="s">
        <v>115</v>
      </c>
      <c r="C21" s="23">
        <f>C20-C22</f>
        <v>1417.1574560000004</v>
      </c>
      <c r="D21" s="23">
        <f>C21/836</f>
        <v>1.695164421052632</v>
      </c>
      <c r="E21" s="23">
        <f>E20-E22</f>
        <v>1321.10528</v>
      </c>
      <c r="F21" s="23">
        <f>E21/836</f>
        <v>1.5802694736842104</v>
      </c>
      <c r="G21" s="23">
        <f>G20-G22</f>
        <v>386.49748800000003</v>
      </c>
      <c r="H21" s="23">
        <f>G21/114</f>
        <v>3.3903288421052635</v>
      </c>
    </row>
    <row r="22" spans="1:9" ht="21.75" customHeight="1">
      <c r="A22" s="21" t="s">
        <v>32</v>
      </c>
      <c r="B22" s="22" t="s">
        <v>116</v>
      </c>
      <c r="C22" s="23">
        <f>C20*0.18</f>
        <v>311.08334400000001</v>
      </c>
      <c r="D22" s="23">
        <f>C22/836</f>
        <v>0.37210926315789478</v>
      </c>
      <c r="E22" s="23">
        <f>E20*0.18</f>
        <v>289.99871999999999</v>
      </c>
      <c r="F22" s="23">
        <f>E22/836</f>
        <v>0.34688842105263157</v>
      </c>
      <c r="G22" s="23">
        <f>G20*0.18</f>
        <v>84.840912000000003</v>
      </c>
      <c r="H22" s="23">
        <f>G22/114</f>
        <v>0.74421852631578955</v>
      </c>
    </row>
    <row r="23" spans="1:9" ht="32.25" customHeight="1">
      <c r="A23" s="21">
        <v>7</v>
      </c>
      <c r="B23" s="22" t="s">
        <v>117</v>
      </c>
      <c r="C23" s="24">
        <v>0</v>
      </c>
      <c r="D23" s="23">
        <v>0</v>
      </c>
      <c r="E23" s="24">
        <v>0</v>
      </c>
      <c r="F23" s="23">
        <v>0</v>
      </c>
      <c r="G23" s="23">
        <v>0</v>
      </c>
      <c r="H23" s="23">
        <v>0</v>
      </c>
    </row>
    <row r="24" spans="1:9" ht="45" customHeight="1">
      <c r="A24" s="18">
        <v>8</v>
      </c>
      <c r="B24" s="19" t="s">
        <v>118</v>
      </c>
      <c r="C24" s="20">
        <f>C19</f>
        <v>86412.040000000008</v>
      </c>
      <c r="D24" s="20">
        <f>C24/836</f>
        <v>103.36368421052633</v>
      </c>
      <c r="E24" s="20">
        <f>E19</f>
        <v>80555.199999999997</v>
      </c>
      <c r="F24" s="20">
        <f>E24/836</f>
        <v>96.357894736842098</v>
      </c>
      <c r="G24" s="20">
        <f>G19</f>
        <v>11783.460000000001</v>
      </c>
      <c r="H24" s="20">
        <f>G24/114</f>
        <v>103.36368421052633</v>
      </c>
    </row>
    <row r="25" spans="1:9" ht="24.75" customHeight="1">
      <c r="A25" s="18">
        <v>9</v>
      </c>
      <c r="B25" s="25" t="s">
        <v>119</v>
      </c>
      <c r="C25" s="20">
        <f>C24+C20</f>
        <v>88140.280800000008</v>
      </c>
      <c r="D25" s="26" t="s">
        <v>120</v>
      </c>
      <c r="E25" s="20">
        <f>E24+E20</f>
        <v>82166.304000000004</v>
      </c>
      <c r="F25" s="26" t="s">
        <v>120</v>
      </c>
      <c r="G25" s="20">
        <f>G24+G20</f>
        <v>12254.798400000001</v>
      </c>
      <c r="H25" s="26" t="s">
        <v>120</v>
      </c>
    </row>
    <row r="26" spans="1:9" ht="32.25" customHeight="1">
      <c r="A26" s="18">
        <v>10</v>
      </c>
      <c r="B26" s="19" t="s">
        <v>121</v>
      </c>
      <c r="C26" s="27" t="s">
        <v>120</v>
      </c>
      <c r="D26" s="20">
        <f>C25/836</f>
        <v>105.43095789473685</v>
      </c>
      <c r="E26" s="27" t="s">
        <v>120</v>
      </c>
      <c r="F26" s="20">
        <f>E25/836</f>
        <v>98.285052631578949</v>
      </c>
      <c r="G26" s="27" t="s">
        <v>120</v>
      </c>
      <c r="H26" s="20">
        <f>G25/114</f>
        <v>107.49823157894738</v>
      </c>
    </row>
    <row r="27" spans="1:9" ht="23.25" customHeight="1">
      <c r="A27" s="18">
        <v>11</v>
      </c>
      <c r="B27" s="19" t="s">
        <v>122</v>
      </c>
      <c r="C27" s="27" t="s">
        <v>120</v>
      </c>
      <c r="D27" s="20">
        <f>D26*1.2</f>
        <v>126.51714947368421</v>
      </c>
      <c r="E27" s="27" t="s">
        <v>120</v>
      </c>
      <c r="F27" s="20">
        <f>F26*1.2</f>
        <v>117.94206315789474</v>
      </c>
      <c r="G27" s="27" t="s">
        <v>120</v>
      </c>
      <c r="H27" s="20">
        <f>H26*1.2</f>
        <v>128.99787789473686</v>
      </c>
    </row>
    <row r="28" spans="1:9" ht="16.5" customHeight="1">
      <c r="A28" s="21" t="s">
        <v>77</v>
      </c>
      <c r="B28" s="22" t="s">
        <v>123</v>
      </c>
      <c r="C28" s="28" t="s">
        <v>120</v>
      </c>
      <c r="D28" s="23">
        <f>D12/1.2</f>
        <v>40.289912280701756</v>
      </c>
      <c r="E28" s="28" t="s">
        <v>120</v>
      </c>
      <c r="F28" s="23">
        <f>F12/1.2</f>
        <v>36.627192982456144</v>
      </c>
      <c r="G28" s="28" t="s">
        <v>120</v>
      </c>
      <c r="H28" s="23">
        <f>H12/1.2</f>
        <v>40.289912280701756</v>
      </c>
    </row>
    <row r="29" spans="1:9">
      <c r="A29" s="21" t="s">
        <v>78</v>
      </c>
      <c r="B29" s="22" t="s">
        <v>124</v>
      </c>
      <c r="C29" s="28" t="s">
        <v>120</v>
      </c>
      <c r="D29" s="23">
        <v>0</v>
      </c>
      <c r="E29" s="28" t="s">
        <v>120</v>
      </c>
      <c r="F29" s="23">
        <v>0</v>
      </c>
      <c r="G29" s="28" t="s">
        <v>120</v>
      </c>
      <c r="H29" s="23">
        <v>0</v>
      </c>
    </row>
    <row r="30" spans="1:9" ht="30">
      <c r="A30" s="50">
        <v>12</v>
      </c>
      <c r="B30" s="51" t="s">
        <v>125</v>
      </c>
      <c r="C30" s="43">
        <v>44</v>
      </c>
      <c r="D30" s="43" t="s">
        <v>120</v>
      </c>
      <c r="E30" s="43">
        <v>40</v>
      </c>
      <c r="F30" s="43" t="s">
        <v>120</v>
      </c>
      <c r="G30" s="43">
        <v>6</v>
      </c>
      <c r="H30" s="43" t="s">
        <v>120</v>
      </c>
    </row>
    <row r="31" spans="1:9" ht="33">
      <c r="A31" s="21">
        <v>13</v>
      </c>
      <c r="B31" s="22" t="s">
        <v>137</v>
      </c>
      <c r="C31" s="43">
        <v>0.83599999999999997</v>
      </c>
      <c r="D31" s="43" t="s">
        <v>120</v>
      </c>
      <c r="E31" s="43">
        <v>0.83599999999999997</v>
      </c>
      <c r="F31" s="43" t="s">
        <v>120</v>
      </c>
      <c r="G31" s="43">
        <v>0.114</v>
      </c>
      <c r="H31" s="29" t="s">
        <v>120</v>
      </c>
    </row>
    <row r="32" spans="1:9">
      <c r="A32" s="21">
        <v>14</v>
      </c>
      <c r="B32" s="22" t="s">
        <v>126</v>
      </c>
      <c r="C32" s="43">
        <v>67</v>
      </c>
      <c r="D32" s="43" t="s">
        <v>120</v>
      </c>
      <c r="E32" s="43">
        <v>67</v>
      </c>
      <c r="F32" s="43" t="s">
        <v>120</v>
      </c>
      <c r="G32" s="43">
        <v>1</v>
      </c>
      <c r="H32" s="29" t="s">
        <v>120</v>
      </c>
    </row>
    <row r="33" spans="1:8" ht="30">
      <c r="A33" s="50">
        <v>15</v>
      </c>
      <c r="B33" s="51" t="s">
        <v>127</v>
      </c>
      <c r="C33" s="42">
        <v>0</v>
      </c>
      <c r="D33" s="43" t="s">
        <v>120</v>
      </c>
      <c r="E33" s="42">
        <v>0</v>
      </c>
      <c r="F33" s="43" t="s">
        <v>120</v>
      </c>
      <c r="G33" s="42">
        <v>0</v>
      </c>
      <c r="H33" s="43" t="s">
        <v>120</v>
      </c>
    </row>
    <row r="34" spans="1:8">
      <c r="A34" s="50" t="s">
        <v>128</v>
      </c>
      <c r="B34" s="51" t="s">
        <v>129</v>
      </c>
      <c r="C34" s="42">
        <v>0</v>
      </c>
      <c r="D34" s="43" t="s">
        <v>120</v>
      </c>
      <c r="E34" s="42">
        <v>0</v>
      </c>
      <c r="F34" s="43" t="s">
        <v>120</v>
      </c>
      <c r="G34" s="42">
        <v>0</v>
      </c>
      <c r="H34" s="43" t="s">
        <v>120</v>
      </c>
    </row>
    <row r="35" spans="1:8">
      <c r="A35" s="21" t="s">
        <v>130</v>
      </c>
      <c r="B35" s="30" t="s">
        <v>131</v>
      </c>
      <c r="C35" s="44">
        <v>0</v>
      </c>
      <c r="D35" s="45" t="s">
        <v>120</v>
      </c>
      <c r="E35" s="44">
        <v>0</v>
      </c>
      <c r="F35" s="45" t="s">
        <v>120</v>
      </c>
      <c r="G35" s="44">
        <v>0</v>
      </c>
      <c r="H35" s="31" t="s">
        <v>120</v>
      </c>
    </row>
    <row r="36" spans="1:8" ht="30">
      <c r="A36" s="21">
        <v>16</v>
      </c>
      <c r="B36" s="22" t="s">
        <v>132</v>
      </c>
      <c r="C36" s="29">
        <v>0</v>
      </c>
      <c r="D36" s="29" t="s">
        <v>120</v>
      </c>
      <c r="E36" s="29">
        <v>0</v>
      </c>
      <c r="F36" s="29" t="s">
        <v>120</v>
      </c>
      <c r="G36" s="29">
        <v>0</v>
      </c>
      <c r="H36" s="29" t="s">
        <v>120</v>
      </c>
    </row>
    <row r="37" spans="1:8">
      <c r="A37" s="21" t="s">
        <v>133</v>
      </c>
      <c r="B37" s="22" t="s">
        <v>129</v>
      </c>
      <c r="C37" s="29">
        <v>0</v>
      </c>
      <c r="D37" s="29" t="s">
        <v>120</v>
      </c>
      <c r="E37" s="29">
        <v>0</v>
      </c>
      <c r="F37" s="29" t="s">
        <v>120</v>
      </c>
      <c r="G37" s="29">
        <v>0</v>
      </c>
      <c r="H37" s="29" t="s">
        <v>120</v>
      </c>
    </row>
    <row r="38" spans="1:8">
      <c r="A38" s="21" t="s">
        <v>134</v>
      </c>
      <c r="B38" s="22" t="s">
        <v>131</v>
      </c>
      <c r="C38" s="29">
        <v>0</v>
      </c>
      <c r="D38" s="29" t="s">
        <v>120</v>
      </c>
      <c r="E38" s="29">
        <v>0</v>
      </c>
      <c r="F38" s="29" t="s">
        <v>120</v>
      </c>
      <c r="G38" s="29">
        <v>0</v>
      </c>
      <c r="H38" s="29" t="s">
        <v>120</v>
      </c>
    </row>
    <row r="39" spans="1:8">
      <c r="A39" s="21">
        <v>17</v>
      </c>
      <c r="B39" s="22" t="s">
        <v>135</v>
      </c>
      <c r="C39" s="29">
        <v>0</v>
      </c>
      <c r="D39" s="29" t="s">
        <v>120</v>
      </c>
      <c r="E39" s="29">
        <v>0</v>
      </c>
      <c r="F39" s="29" t="s">
        <v>120</v>
      </c>
      <c r="G39" s="29">
        <v>0</v>
      </c>
      <c r="H39" s="29" t="s">
        <v>120</v>
      </c>
    </row>
    <row r="40" spans="1:8" ht="18">
      <c r="A40" s="21">
        <v>18</v>
      </c>
      <c r="B40" s="22" t="s">
        <v>138</v>
      </c>
      <c r="C40" s="43">
        <v>0.83599999999999997</v>
      </c>
      <c r="D40" s="43" t="s">
        <v>120</v>
      </c>
      <c r="E40" s="43">
        <v>0.83599999999999997</v>
      </c>
      <c r="F40" s="43" t="s">
        <v>120</v>
      </c>
      <c r="G40" s="43">
        <v>0.114</v>
      </c>
      <c r="H40" s="29" t="s">
        <v>120</v>
      </c>
    </row>
    <row r="41" spans="1:8" ht="18">
      <c r="A41" s="21">
        <v>19</v>
      </c>
      <c r="B41" s="22" t="s">
        <v>139</v>
      </c>
      <c r="C41" s="42">
        <v>26.3</v>
      </c>
      <c r="D41" s="29" t="s">
        <v>120</v>
      </c>
      <c r="E41" s="42">
        <v>26.3</v>
      </c>
      <c r="F41" s="29" t="s">
        <v>120</v>
      </c>
      <c r="G41" s="42">
        <v>26.3</v>
      </c>
      <c r="H41" s="29" t="s">
        <v>120</v>
      </c>
    </row>
    <row r="42" spans="1:8" ht="30">
      <c r="A42" s="21">
        <v>20</v>
      </c>
      <c r="B42" s="22" t="s">
        <v>136</v>
      </c>
      <c r="C42" s="42">
        <v>0</v>
      </c>
      <c r="D42" s="43" t="s">
        <v>120</v>
      </c>
      <c r="E42" s="42">
        <v>0</v>
      </c>
      <c r="F42" s="43" t="s">
        <v>120</v>
      </c>
      <c r="G42" s="42">
        <v>0</v>
      </c>
      <c r="H42" s="29" t="s">
        <v>120</v>
      </c>
    </row>
    <row r="43" spans="1:8" ht="33">
      <c r="A43" s="21">
        <v>21</v>
      </c>
      <c r="B43" s="22" t="s">
        <v>140</v>
      </c>
      <c r="C43" s="29" t="s">
        <v>120</v>
      </c>
      <c r="D43" s="56">
        <v>5.2600000000000001E-2</v>
      </c>
      <c r="E43" s="29" t="s">
        <v>120</v>
      </c>
      <c r="F43" s="56">
        <v>5.2600000000000001E-2</v>
      </c>
      <c r="G43" s="41" t="s">
        <v>120</v>
      </c>
      <c r="H43" s="56">
        <v>5.2600000000000001E-2</v>
      </c>
    </row>
    <row r="46" spans="1:8">
      <c r="B46" s="16"/>
      <c r="D46" s="2"/>
      <c r="E46" s="2"/>
      <c r="F46" s="2"/>
    </row>
    <row r="49" spans="2:2">
      <c r="B49" s="2"/>
    </row>
    <row r="50" spans="2:2">
      <c r="B50" s="2"/>
    </row>
  </sheetData>
  <mergeCells count="7">
    <mergeCell ref="A4:H4"/>
    <mergeCell ref="A5:H5"/>
    <mergeCell ref="A8:A9"/>
    <mergeCell ref="B8:B9"/>
    <mergeCell ref="C8:D8"/>
    <mergeCell ref="G8:H8"/>
    <mergeCell ref="E8:F8"/>
  </mergeCells>
  <pageMargins left="0.15748031496062992" right="0.15748031496062992" top="0.74803149606299213" bottom="0.74803149606299213" header="0.31496062992125984" footer="0.31496062992125984"/>
  <pageSetup paperSize="9"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додаток 1</vt:lpstr>
      <vt:lpstr>додаток 2</vt:lpstr>
      <vt:lpstr>додаток 3</vt:lpstr>
      <vt:lpstr>додаток 4</vt:lpstr>
      <vt:lpstr>'додаток 2'!Заголовки_для_печати</vt:lpstr>
      <vt:lpstr>'додаток 3'!Заголовки_для_печати</vt:lpstr>
      <vt:lpstr>'додаток 4'!Заголовки_для_печати</vt:lpstr>
      <vt:lpstr>'додаток 1'!Область_печати</vt:lpstr>
      <vt:lpstr>'додаток 2'!Область_печати</vt:lpstr>
      <vt:lpstr>'додаток 3'!Область_печати</vt:lpstr>
      <vt:lpstr>'додаток 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</dc:creator>
  <cp:lastModifiedBy>Воробьева</cp:lastModifiedBy>
  <cp:lastPrinted>2020-10-07T08:24:08Z</cp:lastPrinted>
  <dcterms:created xsi:type="dcterms:W3CDTF">2020-02-10T11:47:22Z</dcterms:created>
  <dcterms:modified xsi:type="dcterms:W3CDTF">2020-10-07T12:33:00Z</dcterms:modified>
</cp:coreProperties>
</file>